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同步盘1-我的笔记\03-概率统计\"/>
    </mc:Choice>
  </mc:AlternateContent>
  <xr:revisionPtr revIDLastSave="0" documentId="13_ncr:1_{151D7FFA-AE2D-41BA-90FF-45AD86898541}" xr6:coauthVersionLast="47" xr6:coauthVersionMax="47" xr10:uidLastSave="{00000000-0000-0000-0000-000000000000}"/>
  <bookViews>
    <workbookView xWindow="-110" yWindow="-110" windowWidth="38620" windowHeight="21100" xr2:uid="{C140A76D-3939-46E1-9DDE-D85713D17DC2}"/>
  </bookViews>
  <sheets>
    <sheet name="选择检验法" sheetId="1" r:id="rId1"/>
    <sheet name="①均值Z检验" sheetId="2" r:id="rId2"/>
    <sheet name="②均值t检验(方差相同)" sheetId="9" r:id="rId3"/>
    <sheet name="③均值t检验(方差不同)" sheetId="10" r:id="rId4"/>
    <sheet name="④比率Z检验(比率相同)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9" l="1"/>
  <c r="I13" i="10"/>
  <c r="M9" i="10"/>
  <c r="M8" i="10"/>
  <c r="M11" i="10"/>
  <c r="I8" i="9"/>
  <c r="J9" i="7"/>
  <c r="J9" i="2"/>
  <c r="I15" i="7"/>
  <c r="M13" i="10"/>
  <c r="M14" i="10" s="1"/>
  <c r="M12" i="10"/>
  <c r="I8" i="10"/>
  <c r="I12" i="10" s="1"/>
  <c r="I15" i="10"/>
  <c r="J15" i="10" s="1"/>
  <c r="M10" i="10"/>
  <c r="M7" i="10"/>
  <c r="M6" i="10"/>
  <c r="I6" i="10"/>
  <c r="I15" i="9"/>
  <c r="J15" i="9" s="1"/>
  <c r="I6" i="7"/>
  <c r="I7" i="7" s="1"/>
  <c r="M14" i="7"/>
  <c r="M10" i="7" s="1"/>
  <c r="M13" i="7"/>
  <c r="M12" i="7"/>
  <c r="M11" i="7" s="1"/>
  <c r="M10" i="9"/>
  <c r="I12" i="9" s="1"/>
  <c r="M13" i="9"/>
  <c r="M12" i="9"/>
  <c r="M14" i="9" s="1"/>
  <c r="M8" i="9" s="1"/>
  <c r="M11" i="9"/>
  <c r="M7" i="9"/>
  <c r="M6" i="9"/>
  <c r="M7" i="7"/>
  <c r="M9" i="7" s="1"/>
  <c r="M6" i="7"/>
  <c r="M8" i="7" s="1"/>
  <c r="M10" i="2"/>
  <c r="M11" i="2"/>
  <c r="M9" i="2"/>
  <c r="M6" i="2"/>
  <c r="M8" i="2" s="1"/>
  <c r="M7" i="2"/>
  <c r="I6" i="9"/>
  <c r="I6" i="2"/>
  <c r="I9" i="10" l="1"/>
  <c r="J9" i="10" s="1"/>
  <c r="I7" i="10"/>
  <c r="J12" i="9" a="1"/>
  <c r="J12" i="9" s="1"/>
  <c r="I13" i="7"/>
  <c r="I14" i="7" s="1"/>
  <c r="I8" i="7"/>
  <c r="I9" i="7" s="1"/>
  <c r="I10" i="7"/>
  <c r="I11" i="7"/>
  <c r="I12" i="7"/>
  <c r="J12" i="7" s="1" a="1"/>
  <c r="J12" i="7" s="1"/>
  <c r="I10" i="9"/>
  <c r="M9" i="9"/>
  <c r="I14" i="9" s="1"/>
  <c r="I9" i="9"/>
  <c r="J9" i="9" s="1"/>
  <c r="I11" i="9"/>
  <c r="I7" i="9"/>
  <c r="I8" i="2"/>
  <c r="I9" i="2" s="1"/>
  <c r="I12" i="2"/>
  <c r="J12" i="2" s="1" a="1"/>
  <c r="J12" i="2" s="1"/>
  <c r="I13" i="2"/>
  <c r="I14" i="2" s="1"/>
  <c r="I10" i="2"/>
  <c r="I11" i="2"/>
  <c r="I7" i="2"/>
  <c r="I10" i="10" l="1"/>
  <c r="I11" i="10"/>
  <c r="I14" i="10"/>
  <c r="J12" i="10" a="1"/>
  <c r="J12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<sst xmlns="http://schemas.openxmlformats.org/spreadsheetml/2006/main" count="190" uniqueCount="70">
  <si>
    <t>对照组</t>
    <phoneticPr fontId="2" type="noConversion"/>
  </si>
  <si>
    <t>实验组</t>
    <phoneticPr fontId="2" type="noConversion"/>
  </si>
  <si>
    <t>n 样本量</t>
    <phoneticPr fontId="2" type="noConversion"/>
  </si>
  <si>
    <t>avg 样本均值</t>
    <phoneticPr fontId="2" type="noConversion"/>
  </si>
  <si>
    <t>std 样本标准差</t>
    <phoneticPr fontId="2" type="noConversion"/>
  </si>
  <si>
    <t>检验参数</t>
    <phoneticPr fontId="2" type="noConversion"/>
  </si>
  <si>
    <t>1-α：置信水平</t>
    <phoneticPr fontId="2" type="noConversion"/>
  </si>
  <si>
    <t>双边检验</t>
    <phoneticPr fontId="2" type="noConversion"/>
  </si>
  <si>
    <t>P值</t>
    <phoneticPr fontId="2" type="noConversion"/>
  </si>
  <si>
    <t>单双边检验</t>
    <phoneticPr fontId="2" type="noConversion"/>
  </si>
  <si>
    <t>实验数据</t>
    <phoneticPr fontId="2" type="noConversion"/>
  </si>
  <si>
    <t>指标</t>
    <phoneticPr fontId="2" type="noConversion"/>
  </si>
  <si>
    <t>参数值</t>
    <phoneticPr fontId="2" type="noConversion"/>
  </si>
  <si>
    <t>参数</t>
    <phoneticPr fontId="2" type="noConversion"/>
  </si>
  <si>
    <t>检验结果</t>
    <phoneticPr fontId="2" type="noConversion"/>
  </si>
  <si>
    <t>d 效应量</t>
    <phoneticPr fontId="2" type="noConversion"/>
  </si>
  <si>
    <t>MDE 最小检测效应(相对值)</t>
    <phoneticPr fontId="2" type="noConversion"/>
  </si>
  <si>
    <t>MDE 最小检测效应(绝对值)</t>
    <phoneticPr fontId="2" type="noConversion"/>
  </si>
  <si>
    <t>样本均值增量(绝对值)</t>
    <phoneticPr fontId="2" type="noConversion"/>
  </si>
  <si>
    <t>样本均值增量(相对值)</t>
    <phoneticPr fontId="2" type="noConversion"/>
  </si>
  <si>
    <t>LCI 置信区间下限</t>
    <phoneticPr fontId="2" type="noConversion"/>
  </si>
  <si>
    <t>UCI 置信区间上限</t>
    <phoneticPr fontId="2" type="noConversion"/>
  </si>
  <si>
    <t>结果值</t>
    <phoneticPr fontId="2" type="noConversion"/>
  </si>
  <si>
    <t>Z值</t>
    <phoneticPr fontId="2" type="noConversion"/>
  </si>
  <si>
    <t>说明：</t>
    <phoneticPr fontId="2" type="noConversion"/>
  </si>
  <si>
    <t>绿色背景：输入</t>
    <phoneticPr fontId="2" type="noConversion"/>
  </si>
  <si>
    <t>黄色背景：输出</t>
    <phoneticPr fontId="2" type="noConversion"/>
  </si>
  <si>
    <t>在A/B实验中如何选择检验方法</t>
    <phoneticPr fontId="2" type="noConversion"/>
  </si>
  <si>
    <t>相关公式参见：</t>
    <phoneticPr fontId="2" type="noConversion"/>
  </si>
  <si>
    <t>https://math.lixuan.xyz/a/86</t>
    <phoneticPr fontId="2" type="noConversion"/>
  </si>
  <si>
    <t>x 目标样本量</t>
    <phoneticPr fontId="2" type="noConversion"/>
  </si>
  <si>
    <t>备注</t>
    <phoneticPr fontId="2" type="noConversion"/>
  </si>
  <si>
    <t>avg1=avg2</t>
    <phoneticPr fontId="2" type="noConversion"/>
  </si>
  <si>
    <t>H0</t>
    <phoneticPr fontId="2" type="noConversion"/>
  </si>
  <si>
    <r>
      <t>1-</t>
    </r>
    <r>
      <rPr>
        <sz val="10"/>
        <color theme="1"/>
        <rFont val="Calibri"/>
        <family val="3"/>
        <charset val="161"/>
      </rPr>
      <t>β</t>
    </r>
    <r>
      <rPr>
        <sz val="10"/>
        <color theme="1"/>
        <rFont val="楷体"/>
        <family val="3"/>
        <charset val="134"/>
      </rPr>
      <t>：统计功效</t>
    </r>
    <phoneticPr fontId="2" type="noConversion"/>
  </si>
  <si>
    <t>t值</t>
    <phoneticPr fontId="2" type="noConversion"/>
  </si>
  <si>
    <t>α</t>
    <phoneticPr fontId="2" type="noConversion"/>
  </si>
  <si>
    <t>β</t>
    <phoneticPr fontId="2" type="noConversion"/>
  </si>
  <si>
    <r>
      <t>Z</t>
    </r>
    <r>
      <rPr>
        <sz val="10"/>
        <color theme="1"/>
        <rFont val="Calibri"/>
        <family val="3"/>
        <charset val="161"/>
      </rPr>
      <t>α</t>
    </r>
    <r>
      <rPr>
        <sz val="10"/>
        <color theme="1"/>
        <rFont val="楷体"/>
        <family val="3"/>
        <charset val="134"/>
      </rPr>
      <t>/2</t>
    </r>
    <phoneticPr fontId="2" type="noConversion"/>
  </si>
  <si>
    <r>
      <t>Z</t>
    </r>
    <r>
      <rPr>
        <sz val="10"/>
        <color theme="1"/>
        <rFont val="Calibri"/>
        <family val="3"/>
        <charset val="161"/>
      </rPr>
      <t>β</t>
    </r>
    <phoneticPr fontId="2" type="noConversion"/>
  </si>
  <si>
    <t>标准误</t>
    <phoneticPr fontId="2" type="noConversion"/>
  </si>
  <si>
    <t>中间量</t>
    <phoneticPr fontId="2" type="noConversion"/>
  </si>
  <si>
    <t>中间量</t>
    <phoneticPr fontId="2" type="noConversion"/>
  </si>
  <si>
    <t>值</t>
    <phoneticPr fontId="2" type="noConversion"/>
  </si>
  <si>
    <t>n1-1</t>
    <phoneticPr fontId="2" type="noConversion"/>
  </si>
  <si>
    <t>n2-1</t>
    <phoneticPr fontId="2" type="noConversion"/>
  </si>
  <si>
    <t>自由度</t>
    <phoneticPr fontId="2" type="noConversion"/>
  </si>
  <si>
    <t>sw 合并标准差</t>
    <phoneticPr fontId="2" type="noConversion"/>
  </si>
  <si>
    <r>
      <t>t</t>
    </r>
    <r>
      <rPr>
        <sz val="10"/>
        <color theme="1"/>
        <rFont val="Calibri"/>
        <family val="3"/>
        <charset val="161"/>
      </rPr>
      <t>α</t>
    </r>
    <r>
      <rPr>
        <sz val="10"/>
        <color theme="1"/>
        <rFont val="楷体"/>
        <family val="3"/>
        <charset val="134"/>
      </rPr>
      <t>/2</t>
    </r>
    <phoneticPr fontId="2" type="noConversion"/>
  </si>
  <si>
    <r>
      <t>t</t>
    </r>
    <r>
      <rPr>
        <sz val="10"/>
        <color theme="1"/>
        <rFont val="Calibri"/>
        <family val="3"/>
        <charset val="161"/>
      </rPr>
      <t>β</t>
    </r>
    <phoneticPr fontId="2" type="noConversion"/>
  </si>
  <si>
    <t>p1 对照组比率</t>
    <phoneticPr fontId="2" type="noConversion"/>
  </si>
  <si>
    <t>p2 对照组比率</t>
    <phoneticPr fontId="2" type="noConversion"/>
  </si>
  <si>
    <t>p 合并比率</t>
    <phoneticPr fontId="2" type="noConversion"/>
  </si>
  <si>
    <r>
      <rPr>
        <sz val="10"/>
        <color theme="1"/>
        <rFont val="Calibri"/>
        <family val="3"/>
        <charset val="161"/>
      </rPr>
      <t>π</t>
    </r>
    <r>
      <rPr>
        <sz val="10"/>
        <color theme="1"/>
        <rFont val="楷体"/>
        <family val="3"/>
        <charset val="134"/>
      </rPr>
      <t>1=</t>
    </r>
    <r>
      <rPr>
        <sz val="10"/>
        <color theme="1"/>
        <rFont val="Calibri"/>
        <family val="3"/>
        <charset val="161"/>
      </rPr>
      <t>π</t>
    </r>
    <r>
      <rPr>
        <sz val="10"/>
        <color theme="1"/>
        <rFont val="楷体"/>
        <family val="3"/>
        <charset val="134"/>
      </rPr>
      <t>2</t>
    </r>
    <phoneticPr fontId="2" type="noConversion"/>
  </si>
  <si>
    <t>方差齐性检验</t>
    <phoneticPr fontId="2" type="noConversion"/>
  </si>
  <si>
    <r>
      <t>检验参数</t>
    </r>
    <r>
      <rPr>
        <sz val="10"/>
        <color theme="1"/>
        <rFont val="楷体"/>
        <family val="3"/>
        <charset val="134"/>
      </rPr>
      <t>（默认）</t>
    </r>
    <phoneticPr fontId="2" type="noConversion"/>
  </si>
  <si>
    <r>
      <t>实验数据</t>
    </r>
    <r>
      <rPr>
        <sz val="10"/>
        <color theme="1"/>
        <rFont val="楷体"/>
        <family val="3"/>
        <charset val="134"/>
      </rPr>
      <t>（需要输入）</t>
    </r>
    <phoneticPr fontId="2" type="noConversion"/>
  </si>
  <si>
    <r>
      <t>①t检验</t>
    </r>
    <r>
      <rPr>
        <sz val="12"/>
        <color theme="1"/>
        <rFont val="楷体"/>
        <family val="3"/>
        <charset val="134"/>
      </rPr>
      <t>（均值）</t>
    </r>
    <phoneticPr fontId="2" type="noConversion"/>
  </si>
  <si>
    <r>
      <t>①Z检验</t>
    </r>
    <r>
      <rPr>
        <sz val="12"/>
        <color theme="1"/>
        <rFont val="楷体"/>
        <family val="3"/>
        <charset val="134"/>
      </rPr>
      <t>（均值）</t>
    </r>
    <phoneticPr fontId="2" type="noConversion"/>
  </si>
  <si>
    <t>使用条件：①两总体独立 and ②每组至少有30个样本量</t>
    <phoneticPr fontId="2" type="noConversion"/>
  </si>
  <si>
    <t>使用条件：①两总体服从正态分布且相互独立 and ②方差未知且假设方差相同</t>
    <phoneticPr fontId="2" type="noConversion"/>
  </si>
  <si>
    <r>
      <t>①Z检验</t>
    </r>
    <r>
      <rPr>
        <sz val="12"/>
        <color theme="1"/>
        <rFont val="楷体"/>
        <family val="3"/>
        <charset val="134"/>
      </rPr>
      <t>（比率）</t>
    </r>
    <phoneticPr fontId="2" type="noConversion"/>
  </si>
  <si>
    <t>使用条件：①每组每类样本量都要≥10（即要求：x1≥10 且 x2≥10 且 n1-x1≥10 且 n2-x2≥10）</t>
    <phoneticPr fontId="2" type="noConversion"/>
  </si>
  <si>
    <t>样本量是否满足使用条件</t>
    <phoneticPr fontId="2" type="noConversion"/>
  </si>
  <si>
    <t>注2：方差齐性检验使用双尾F检验</t>
    <phoneticPr fontId="2" type="noConversion"/>
  </si>
  <si>
    <t>使用条件：①两总体服从正态分布且相互独立 and ②方差未知且假设方差不同</t>
    <phoneticPr fontId="2" type="noConversion"/>
  </si>
  <si>
    <t>注1：当方差相同时，请使用“②均值t检验(方差相同)”</t>
    <phoneticPr fontId="2" type="noConversion"/>
  </si>
  <si>
    <t>注1：当方差不同时，请使用“③均值t检验(方差不同)”</t>
    <phoneticPr fontId="2" type="noConversion"/>
  </si>
  <si>
    <t>s1^2/n1</t>
    <phoneticPr fontId="2" type="noConversion"/>
  </si>
  <si>
    <t>s2^2/n2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</si>
</sst>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 * #,##0.00_ ;_ * \-#,##0.00_ ;_ * &quot;-&quot;??_ ;_ @_ "/>
    <numFmt numFmtId="176" formatCode="0.00_);[Red]\(0.00\)"/>
    <numFmt numFmtId="177" formatCode="0.0000_);[Red]\(0.0000\)"/>
    <numFmt numFmtId="178" formatCode="\+0.0000\ ;\ \-0.0000\ "/>
    <numFmt numFmtId="179" formatCode="0.00%\ "/>
    <numFmt numFmtId="180" formatCode="\+0.0000\ ;\-0.0000\ "/>
    <numFmt numFmtId="181" formatCode="\+0.000%\ ;\ \-0.000%\ "/>
    <numFmt numFmtId="182" formatCode="_ * #,##0.0000_ ;_ * \-#,##0.0000_ ;_ * &quot;-&quot;??_ ;_ @_ "/>
    <numFmt numFmtId="183" formatCode="\+0.0000\p\p\ ;\-0.0000\p\p\ "/>
    <numFmt numFmtId="184" formatCode="0.0000\p\p\ "/>
    <numFmt numFmtId="185" formatCode="0.00000"/>
    <numFmt numFmtId="186" formatCode="0.0000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楷体"/>
      <family val="3"/>
      <charset val="134"/>
    </font>
    <font>
      <b/>
      <sz val="20"/>
      <color theme="1"/>
      <name val="楷体"/>
      <family val="3"/>
      <charset val="134"/>
    </font>
    <font>
      <u/>
      <sz val="11"/>
      <color theme="10"/>
      <name val="等线"/>
      <family val="2"/>
      <charset val="134"/>
      <scheme val="minor"/>
    </font>
    <font>
      <u/>
      <sz val="11"/>
      <color theme="10"/>
      <name val="Consolas"/>
      <family val="3"/>
    </font>
    <font>
      <b/>
      <sz val="10"/>
      <color theme="1"/>
      <name val="楷体"/>
      <family val="3"/>
      <charset val="134"/>
    </font>
    <font>
      <sz val="10"/>
      <color theme="1"/>
      <name val="楷体"/>
      <family val="3"/>
      <charset val="134"/>
    </font>
    <font>
      <b/>
      <sz val="10"/>
      <color rgb="FFFFFF00"/>
      <name val="楷体"/>
      <family val="3"/>
      <charset val="134"/>
    </font>
    <font>
      <sz val="10"/>
      <color theme="0" tint="-0.499984740745262"/>
      <name val="楷体"/>
      <family val="3"/>
      <charset val="134"/>
    </font>
    <font>
      <sz val="10"/>
      <color theme="1"/>
      <name val="Calibri"/>
      <family val="3"/>
      <charset val="161"/>
    </font>
    <font>
      <sz val="10"/>
      <color theme="1"/>
      <name val="楷体"/>
      <family val="3"/>
      <charset val="161"/>
    </font>
    <font>
      <b/>
      <sz val="12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0"/>
      <color rgb="FFC00000"/>
      <name val="楷体"/>
      <family val="3"/>
      <charset val="134"/>
    </font>
    <font>
      <b/>
      <sz val="10"/>
      <color theme="0" tint="-0.34998626667073579"/>
      <name val="楷体"/>
      <family val="3"/>
      <charset val="134"/>
    </font>
    <font>
      <sz val="10"/>
      <color theme="0" tint="-0.34998626667073579"/>
      <name val="楷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4" xfId="0" applyFont="1" applyBorder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3" borderId="1" xfId="0" applyFont="1" applyFill="1" applyBorder="1" applyAlignment="1">
      <alignment horizontal="center" vertical="center"/>
    </xf>
    <xf numFmtId="0" fontId="8" fillId="0" borderId="1" xfId="0" applyFont="1" applyBorder="1">
      <alignment vertical="center"/>
    </xf>
    <xf numFmtId="176" fontId="8" fillId="2" borderId="1" xfId="0" applyNumberFormat="1" applyFont="1" applyFill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>
      <alignment vertical="center"/>
    </xf>
    <xf numFmtId="0" fontId="8" fillId="0" borderId="2" xfId="0" applyFont="1" applyBorder="1" applyAlignment="1">
      <alignment horizontal="center" vertical="center"/>
    </xf>
    <xf numFmtId="180" fontId="8" fillId="4" borderId="2" xfId="0" applyNumberFormat="1" applyFont="1" applyFill="1" applyBorder="1">
      <alignment vertical="center"/>
    </xf>
    <xf numFmtId="0" fontId="8" fillId="0" borderId="3" xfId="0" applyFont="1" applyBorder="1" applyAlignment="1">
      <alignment horizontal="center" vertical="center"/>
    </xf>
    <xf numFmtId="181" fontId="8" fillId="4" borderId="3" xfId="1" applyNumberFormat="1" applyFont="1" applyFill="1" applyBorder="1">
      <alignment vertical="center"/>
    </xf>
    <xf numFmtId="177" fontId="8" fillId="4" borderId="2" xfId="0" applyNumberFormat="1" applyFont="1" applyFill="1" applyBorder="1">
      <alignment vertical="center"/>
    </xf>
    <xf numFmtId="177" fontId="8" fillId="4" borderId="3" xfId="0" applyNumberFormat="1" applyFont="1" applyFill="1" applyBorder="1">
      <alignment vertical="center"/>
    </xf>
    <xf numFmtId="0" fontId="8" fillId="4" borderId="3" xfId="0" applyFont="1" applyFill="1" applyBorder="1" applyAlignment="1">
      <alignment horizontal="center" vertical="center"/>
    </xf>
    <xf numFmtId="178" fontId="8" fillId="4" borderId="2" xfId="0" applyNumberFormat="1" applyFont="1" applyFill="1" applyBorder="1">
      <alignment vertical="center"/>
    </xf>
    <xf numFmtId="178" fontId="8" fillId="4" borderId="3" xfId="0" applyNumberFormat="1" applyFont="1" applyFill="1" applyBorder="1">
      <alignment vertical="center"/>
    </xf>
    <xf numFmtId="177" fontId="8" fillId="4" borderId="1" xfId="0" applyNumberFormat="1" applyFont="1" applyFill="1" applyBorder="1">
      <alignment vertical="center"/>
    </xf>
    <xf numFmtId="0" fontId="8" fillId="4" borderId="1" xfId="0" applyFont="1" applyFill="1" applyBorder="1" applyAlignment="1">
      <alignment horizontal="center" vertical="center"/>
    </xf>
    <xf numFmtId="179" fontId="8" fillId="4" borderId="3" xfId="1" applyNumberFormat="1" applyFont="1" applyFill="1" applyBorder="1">
      <alignment vertical="center"/>
    </xf>
    <xf numFmtId="0" fontId="10" fillId="0" borderId="0" xfId="0" applyFont="1">
      <alignment vertical="center"/>
    </xf>
    <xf numFmtId="176" fontId="8" fillId="0" borderId="1" xfId="0" applyNumberFormat="1" applyFont="1" applyBorder="1">
      <alignment vertical="center"/>
    </xf>
    <xf numFmtId="182" fontId="8" fillId="0" borderId="1" xfId="3" applyNumberFormat="1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10" fontId="8" fillId="0" borderId="1" xfId="1" applyNumberFormat="1" applyFont="1" applyBorder="1" applyAlignment="1">
      <alignment horizontal="right" vertical="center"/>
    </xf>
    <xf numFmtId="183" fontId="8" fillId="4" borderId="2" xfId="0" applyNumberFormat="1" applyFont="1" applyFill="1" applyBorder="1">
      <alignment vertical="center"/>
    </xf>
    <xf numFmtId="184" fontId="8" fillId="4" borderId="2" xfId="0" applyNumberFormat="1" applyFont="1" applyFill="1" applyBorder="1">
      <alignment vertical="center"/>
    </xf>
    <xf numFmtId="179" fontId="8" fillId="4" borderId="2" xfId="1" applyNumberFormat="1" applyFont="1" applyFill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13" fillId="0" borderId="0" xfId="0" applyFont="1">
      <alignment vertical="center"/>
    </xf>
    <xf numFmtId="0" fontId="8" fillId="0" borderId="4" xfId="0" applyFont="1" applyBorder="1">
      <alignment vertical="center"/>
    </xf>
    <xf numFmtId="0" fontId="15" fillId="0" borderId="4" xfId="0" applyFont="1" applyBorder="1">
      <alignment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186" fontId="8" fillId="0" borderId="1" xfId="0" applyNumberFormat="1" applyFont="1" applyBorder="1">
      <alignment vertical="center"/>
    </xf>
    <xf numFmtId="185" fontId="8" fillId="0" borderId="0" xfId="0" applyNumberFormat="1" applyFont="1">
      <alignment vertical="center"/>
    </xf>
    <xf numFmtId="0" fontId="4" fillId="0" borderId="4" xfId="0" applyFont="1" applyBorder="1" applyAlignment="1">
      <alignment horizontal="distributed" vertical="center" indent="15"/>
    </xf>
    <xf numFmtId="0" fontId="6" fillId="0" borderId="5" xfId="2" applyFont="1" applyBorder="1" applyAlignment="1">
      <alignment horizontal="left" vertical="center"/>
    </xf>
  </cellXfs>
  <cellStyles count="4">
    <cellStyle name="百分比" xfId="1" builtinId="5"/>
    <cellStyle name="常规" xfId="0" builtinId="0"/>
    <cellStyle name="超链接" xfId="2" builtinId="8"/>
    <cellStyle name="千位分隔" xfId="3" builtinId="3"/>
  </cellStyles>
  <dxfs count="8">
    <dxf>
      <font>
        <b/>
        <i val="0"/>
        <color rgb="FFFF0000"/>
      </font>
      <fill>
        <patternFill>
          <bgColor rgb="FFFFFF00"/>
        </patternFill>
      </fill>
    </dxf>
    <dxf>
      <font>
        <strike/>
        <color theme="0" tint="-0.24994659260841701"/>
      </font>
    </dxf>
    <dxf>
      <font>
        <b/>
        <i val="0"/>
        <color rgb="FFFF0000"/>
      </font>
      <fill>
        <patternFill>
          <bgColor rgb="FFFFFF00"/>
        </patternFill>
      </fill>
    </dxf>
    <dxf>
      <font>
        <strike/>
        <color theme="0" tint="-0.24994659260841701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strike/>
        <color theme="0" tint="-0.24994659260841701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729B1374-3675-4382-A914-EBA13AC889E2}" type="doc">
      <dgm:prSet loTypeId="urn:microsoft.com/office/officeart/2005/8/layout/hierarchy2" loCatId="hierarchy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zh-CN" altLang="en-US"/>
        </a:p>
      </dgm:t>
    </dgm:pt>
    <dgm:pt modelId="{AE0DEF80-A081-4F5D-84A2-2C59CA7C8E61}">
      <dgm:prSet phldrT="[文本]" custT="1">
        <dgm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dgm:style>
      </dgm:prSet>
      <dgm:spPr>
        <a:ln w="19050"/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样本</a:t>
          </a:r>
          <a:r>
            <a:rPr lang="en-US" altLang="zh-CN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&gt;30</a:t>
          </a:r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63857A38-3928-4C05-9E27-9617799F7059}" type="parTrans" cxnId="{679E1233-0949-4C65-A13F-875BA31ACA20}">
      <dgm:prSet custT="1"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7DE9BE90-1B7F-4ECA-B38A-1E646B22ECFF}" type="sibTrans" cxnId="{679E1233-0949-4C65-A13F-875BA31ACA20}">
      <dgm:prSet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A0274191-7CD2-41AB-B507-9D4EB6BAA5E8}">
      <dgm:prSet phldrT="[文本]" custT="1">
        <dgm:style>
          <a:lnRef idx="3">
            <a:schemeClr val="lt1"/>
          </a:lnRef>
          <a:fillRef idx="1">
            <a:schemeClr val="accent4"/>
          </a:fillRef>
          <a:effectRef idx="1">
            <a:schemeClr val="accent4"/>
          </a:effectRef>
          <a:fontRef idx="minor">
            <a:schemeClr val="lt1"/>
          </a:fontRef>
        </dgm:style>
      </dgm:prSet>
      <dgm:spPr>
        <a:ln w="38100">
          <a:solidFill>
            <a:schemeClr val="accent4">
              <a:lumMod val="75000"/>
            </a:schemeClr>
          </a:solidFill>
        </a:ln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①</a:t>
          </a:r>
          <a:r>
            <a:rPr lang="en-US" altLang="zh-CN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Z</a:t>
          </a:r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检验</a:t>
          </a:r>
        </a:p>
      </dgm:t>
    </dgm:pt>
    <dgm:pt modelId="{555E090C-B802-45D9-84E2-38D73282D96B}" type="parTrans" cxnId="{82909273-A247-4124-B4BC-E6E7E9B864DB}">
      <dgm:prSet custT="1"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10D445E6-148D-4AA1-B403-A193087A0F71}" type="sibTrans" cxnId="{82909273-A247-4124-B4BC-E6E7E9B864DB}">
      <dgm:prSet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57680C7F-03AF-4CC1-96CF-982280801B7B}">
      <dgm:prSet phldrT="[文本]" custT="1">
        <dgm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dgm:style>
      </dgm:prSet>
      <dgm:spPr>
        <a:ln w="19050"/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样本≤</a:t>
          </a:r>
          <a:r>
            <a:rPr lang="en-US" altLang="zh-CN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30</a:t>
          </a:r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CE84B929-D030-4541-8A4F-DA1F28496208}" type="parTrans" cxnId="{5882F9CE-9220-411C-A39D-860ECF34B250}">
      <dgm:prSet custT="1"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2F0A1E81-E8F9-4FBE-BA89-1106E30B0B50}" type="sibTrans" cxnId="{5882F9CE-9220-411C-A39D-860ECF34B250}">
      <dgm:prSet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22C95D78-B0F3-4F9E-9F9A-624E05712886}">
      <dgm:prSet phldrT="[文本]" custT="1">
        <dgm:style>
          <a:lnRef idx="3">
            <a:schemeClr val="lt1"/>
          </a:lnRef>
          <a:fillRef idx="1">
            <a:schemeClr val="accent3"/>
          </a:fillRef>
          <a:effectRef idx="1">
            <a:schemeClr val="accent3"/>
          </a:effectRef>
          <a:fontRef idx="minor">
            <a:schemeClr val="lt1"/>
          </a:fontRef>
        </dgm:style>
      </dgm:prSet>
      <dgm:spPr>
        <a:noFill/>
        <a:ln>
          <a:solidFill>
            <a:schemeClr val="tx1"/>
          </a:solidFill>
          <a:prstDash val="sysDash"/>
        </a:ln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方差已知</a:t>
          </a:r>
          <a:endParaRPr lang="en-US" altLang="zh-CN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5D9E9D71-E7B2-468F-9634-378D062D55FA}" type="parTrans" cxnId="{50B8D6AE-0C8F-4CF3-AF3E-3E9B1A902EE8}">
      <dgm:prSet custT="1"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ABF04CEC-F4C7-4A43-9EC6-1469AF189BA4}" type="sibTrans" cxnId="{50B8D6AE-0C8F-4CF3-AF3E-3E9B1A902EE8}">
      <dgm:prSet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5ED832FA-A269-4F81-A464-DEB86E67745B}">
      <dgm:prSet phldrT="[文本]" custT="1">
        <dgm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dgm:style>
      </dgm:prSet>
      <dgm:spPr>
        <a:ln w="19050"/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方差未知</a:t>
          </a:r>
          <a:endParaRPr lang="en-US" altLang="zh-CN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D37A790E-E063-420D-A1FD-2413D14B0B09}" type="parTrans" cxnId="{67A0B76A-8819-48AE-9539-CAE5DDAE7B0E}">
      <dgm:prSet custT="1"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D7A7F9B2-726E-43B1-BBB7-7A6819561E5A}" type="sibTrans" cxnId="{67A0B76A-8819-48AE-9539-CAE5DDAE7B0E}">
      <dgm:prSet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A5651D85-2B6E-4C54-8012-EDFE0B816422}">
      <dgm:prSet phldrT="[文本]" custT="1">
        <dgm:style>
          <a:lnRef idx="3">
            <a:schemeClr val="lt1"/>
          </a:lnRef>
          <a:fillRef idx="1">
            <a:schemeClr val="accent4"/>
          </a:fillRef>
          <a:effectRef idx="1">
            <a:schemeClr val="accent4"/>
          </a:effectRef>
          <a:fontRef idx="minor">
            <a:schemeClr val="lt1"/>
          </a:fontRef>
        </dgm:style>
      </dgm:prSet>
      <dgm:spPr>
        <a:ln>
          <a:solidFill>
            <a:schemeClr val="accent4">
              <a:lumMod val="75000"/>
            </a:schemeClr>
          </a:solidFill>
        </a:ln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③</a:t>
          </a:r>
          <a:r>
            <a:rPr lang="en-US" altLang="zh-CN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t</a:t>
          </a:r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检验</a:t>
          </a:r>
          <a:endParaRPr lang="en-US" altLang="zh-CN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A126E58C-2CAB-429D-A5CA-9F9F25CDF275}" type="parTrans" cxnId="{E7439826-7640-4EEF-92BE-CE21A9EEE918}">
      <dgm:prSet custT="1"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8E499352-9616-4CA8-96E6-EAAD6C6410BB}" type="sibTrans" cxnId="{E7439826-7640-4EEF-92BE-CE21A9EEE918}">
      <dgm:prSet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A2CADD2F-0AE4-4723-B88B-3EB948C91A48}">
      <dgm:prSet phldrT="[文本]" custT="1">
        <dgm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dgm:style>
      </dgm:prSet>
      <dgm:spPr>
        <a:ln w="19050"/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均值</a:t>
          </a:r>
        </a:p>
      </dgm:t>
    </dgm:pt>
    <dgm:pt modelId="{31BA8075-1E4B-49DF-9EC7-35E644AD9509}" type="parTrans" cxnId="{E489160F-6B39-483A-9F84-FA210F7E4049}">
      <dgm:prSet custT="1"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393DA7AD-CEC1-4E26-AEEC-6F7D9888FEA0}" type="sibTrans" cxnId="{E489160F-6B39-483A-9F84-FA210F7E4049}">
      <dgm:prSet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64940350-ADDE-4661-8F7A-AA7962DAE58A}">
      <dgm:prSet phldrT="[文本]" custT="1">
        <dgm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dgm:style>
      </dgm:prSet>
      <dgm:spPr>
        <a:ln w="19050"/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比率</a:t>
          </a:r>
          <a:endParaRPr lang="en-US" altLang="zh-CN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805BE3F4-298E-4C35-BA78-C77B88EBCFBC}" type="parTrans" cxnId="{1E51DDE7-4B76-443A-9AF5-E2B720EDE4D5}">
      <dgm:prSet custT="1"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8F6923CB-41DE-49A4-99B5-B72DDF052EB5}" type="sibTrans" cxnId="{1E51DDE7-4B76-443A-9AF5-E2B720EDE4D5}">
      <dgm:prSet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16AB17BA-4004-4117-9F34-9F581DAE4B6D}">
      <dgm:prSet phldrT="[文本]" custT="1">
        <dgm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dgm:style>
      </dgm:prSet>
      <dgm:spPr>
        <a:ln w="19050"/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指标类型</a:t>
          </a:r>
        </a:p>
      </dgm:t>
    </dgm:pt>
    <dgm:pt modelId="{1197C5B7-8329-462D-B25B-82E7EC245B8C}" type="parTrans" cxnId="{44F64B04-FC6B-43B9-99B3-F884489823F1}">
      <dgm:prSet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0DB8989D-7D7E-4692-824B-A9EF33D0DC21}" type="sibTrans" cxnId="{44F64B04-FC6B-43B9-99B3-F884489823F1}">
      <dgm:prSet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AF633CCE-09A8-4168-8CA7-008F5B7C5CE9}">
      <dgm:prSet phldrT="[文本]" custT="1">
        <dgm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dgm:style>
      </dgm:prSet>
      <dgm:spPr>
        <a:ln w="19050"/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每组每类</a:t>
          </a:r>
          <a:br>
            <a:rPr lang="en-US" altLang="zh-CN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</a:br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样本≥</a:t>
          </a:r>
          <a:r>
            <a:rPr lang="en-US" altLang="zh-CN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10</a:t>
          </a:r>
        </a:p>
      </dgm:t>
    </dgm:pt>
    <dgm:pt modelId="{9F54502B-9990-4A6C-B605-A1B716A88781}" type="parTrans" cxnId="{CFF7261C-37FE-40EE-999E-9319B5565074}">
      <dgm:prSet custT="1"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1B377F9C-BB62-4F4A-970F-03D246235D16}" type="sibTrans" cxnId="{CFF7261C-37FE-40EE-999E-9319B5565074}">
      <dgm:prSet/>
      <dgm:spPr/>
      <dgm:t>
        <a:bodyPr/>
        <a:lstStyle/>
        <a:p>
          <a:endParaRPr lang="zh-CN" altLang="en-US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27F809DF-12F1-461C-8AB4-4C7BDA9E52F5}">
      <dgm:prSet phldrT="[文本]" custT="1">
        <dgm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dgm:style>
      </dgm:prSet>
      <dgm:spPr>
        <a:noFill/>
        <a:ln w="9525" cap="flat" cmpd="sng" algn="ctr">
          <a:solidFill>
            <a:schemeClr val="bg1">
              <a:lumMod val="75000"/>
            </a:schemeClr>
          </a:solidFill>
          <a:prstDash val="solid"/>
          <a:round/>
          <a:headEnd type="none" w="med" len="med"/>
          <a:tailEnd type="none" w="med" len="med"/>
        </a:ln>
      </dgm:spPr>
      <dgm:t>
        <a:bodyPr/>
        <a:lstStyle/>
        <a:p>
          <a:r>
            <a:rPr lang="zh-CN" altLang="en-US" sz="1000" b="0">
              <a:solidFill>
                <a:schemeClr val="bg1">
                  <a:lumMod val="50000"/>
                </a:schemeClr>
              </a:solidFill>
              <a:latin typeface="楷体" panose="02010609060101010101" pitchFamily="49" charset="-122"/>
              <a:ea typeface="楷体" panose="02010609060101010101" pitchFamily="49" charset="-122"/>
            </a:rPr>
            <a:t>实验中一般</a:t>
          </a:r>
          <a:r>
            <a:rPr lang="zh-CN" altLang="en-US" sz="1000" b="1">
              <a:solidFill>
                <a:schemeClr val="bg1">
                  <a:lumMod val="50000"/>
                </a:schemeClr>
              </a:solidFill>
              <a:latin typeface="楷体" panose="02010609060101010101" pitchFamily="49" charset="-122"/>
              <a:ea typeface="楷体" panose="02010609060101010101" pitchFamily="49" charset="-122"/>
            </a:rPr>
            <a:t>不存在这种情况</a:t>
          </a:r>
          <a:endParaRPr lang="en-US" altLang="zh-CN" sz="1000" b="1">
            <a:solidFill>
              <a:schemeClr val="bg1">
                <a:lumMod val="50000"/>
              </a:schemeClr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E51FE1DF-D4CB-4036-877F-55FF4B95D10D}" type="parTrans" cxnId="{D7292567-5337-4D27-A7A4-44FCDF3FAA34}">
      <dgm:prSet custT="1"/>
      <dgm:spPr/>
      <dgm:t>
        <a:bodyPr/>
        <a:lstStyle/>
        <a:p>
          <a:endParaRPr lang="zh-CN" altLang="en-US" sz="10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9CDD4C1B-189B-44A5-87CA-B3E1A1678FB5}" type="sibTrans" cxnId="{D7292567-5337-4D27-A7A4-44FCDF3FAA34}">
      <dgm:prSet/>
      <dgm:spPr/>
      <dgm:t>
        <a:bodyPr/>
        <a:lstStyle/>
        <a:p>
          <a:endParaRPr lang="zh-CN" altLang="en-US" sz="10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38B7B1A3-D23F-48FF-B6AD-50DFDD495E02}">
      <dgm:prSet phldrT="[文本]" custT="1">
        <dgm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dgm:style>
      </dgm:prSet>
      <dgm:spPr>
        <a:ln w="19050"/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总体正态</a:t>
          </a:r>
        </a:p>
      </dgm:t>
    </dgm:pt>
    <dgm:pt modelId="{66D463D6-FAF5-42AD-9910-B284D5C29858}" type="parTrans" cxnId="{91EF5C3B-1D43-4423-A949-369D85A51897}">
      <dgm:prSet custT="1"/>
      <dgm:spPr/>
      <dgm:t>
        <a:bodyPr/>
        <a:lstStyle/>
        <a:p>
          <a:endParaRPr lang="zh-CN" altLang="en-US" sz="10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FCE45BB3-135E-43BF-B83B-92E6F41FB164}" type="sibTrans" cxnId="{91EF5C3B-1D43-4423-A949-369D85A51897}">
      <dgm:prSet/>
      <dgm:spPr/>
      <dgm:t>
        <a:bodyPr/>
        <a:lstStyle/>
        <a:p>
          <a:endParaRPr lang="zh-CN" altLang="en-US" sz="10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B165BE4B-05BA-4E3D-8B69-0A75928741C7}">
      <dgm:prSet phldrT="[文本]" custT="1">
        <dgm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dgm:style>
      </dgm:prSet>
      <dgm:spPr>
        <a:ln w="19050"/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比率相同</a:t>
          </a:r>
          <a:endParaRPr lang="en-US" altLang="zh-CN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6EFEC6FC-B6FA-4A65-B9C7-5A77AA64F3AD}" type="parTrans" cxnId="{9160896E-0525-4FCC-B15C-BE6B49854624}">
      <dgm:prSet custT="1"/>
      <dgm:spPr/>
      <dgm:t>
        <a:bodyPr/>
        <a:lstStyle/>
        <a:p>
          <a:endParaRPr lang="zh-CN" altLang="en-US" sz="1000"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CDB3EA2C-B8F3-45E1-BF1B-6A0509185138}" type="sibTrans" cxnId="{9160896E-0525-4FCC-B15C-BE6B49854624}">
      <dgm:prSet/>
      <dgm:spPr/>
      <dgm:t>
        <a:bodyPr/>
        <a:lstStyle/>
        <a:p>
          <a:endParaRPr lang="zh-CN" altLang="en-US" sz="1000"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DFE08EAD-3BE4-4790-A88D-563AB5FA1711}">
      <dgm:prSet phldrT="[文本]" custT="1">
        <dgm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dgm:style>
      </dgm:prSet>
      <dgm:spPr>
        <a:ln w="19050">
          <a:solidFill>
            <a:schemeClr val="tx1"/>
          </a:solidFill>
          <a:prstDash val="sysDash"/>
        </a:ln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比率不同</a:t>
          </a:r>
          <a:endParaRPr lang="en-US" altLang="zh-CN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4DFEA839-EFA6-4F9C-88D9-E70806F25322}" type="parTrans" cxnId="{71DE2DDE-D90E-49C4-A05E-E3F7F28D2B13}">
      <dgm:prSet custT="1"/>
      <dgm:spPr/>
      <dgm:t>
        <a:bodyPr/>
        <a:lstStyle/>
        <a:p>
          <a:endParaRPr lang="zh-CN" altLang="en-US" sz="1000"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39606426-E424-46FE-A7C3-C454BEDCD608}" type="sibTrans" cxnId="{71DE2DDE-D90E-49C4-A05E-E3F7F28D2B13}">
      <dgm:prSet/>
      <dgm:spPr/>
      <dgm:t>
        <a:bodyPr/>
        <a:lstStyle/>
        <a:p>
          <a:endParaRPr lang="zh-CN" altLang="en-US" sz="1000"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E149E7C8-3532-4A73-BC7A-0705583DD0B0}">
      <dgm:prSet phldrT="[文本]" custT="1">
        <dgm:style>
          <a:lnRef idx="3">
            <a:schemeClr val="lt1"/>
          </a:lnRef>
          <a:fillRef idx="1">
            <a:schemeClr val="accent4"/>
          </a:fillRef>
          <a:effectRef idx="1">
            <a:schemeClr val="accent4"/>
          </a:effectRef>
          <a:fontRef idx="minor">
            <a:schemeClr val="lt1"/>
          </a:fontRef>
        </dgm:style>
      </dgm:prSet>
      <dgm:spPr>
        <a:ln>
          <a:solidFill>
            <a:schemeClr val="accent4">
              <a:lumMod val="75000"/>
            </a:schemeClr>
          </a:solidFill>
        </a:ln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④</a:t>
          </a:r>
          <a:r>
            <a:rPr lang="en-US" altLang="zh-CN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Z</a:t>
          </a:r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检验</a:t>
          </a:r>
          <a:endParaRPr lang="en-US" altLang="zh-CN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FEDB0F8E-F5DB-4255-96A0-B389DFE91CEE}" type="parTrans" cxnId="{FB467B30-347D-41BB-B469-153D35FECAEB}">
      <dgm:prSet custT="1"/>
      <dgm:spPr/>
      <dgm:t>
        <a:bodyPr/>
        <a:lstStyle/>
        <a:p>
          <a:endParaRPr lang="zh-CN" altLang="en-US" sz="1000"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FF1E8FF5-A179-440F-A0EC-F4206AD9FBEF}" type="sibTrans" cxnId="{FB467B30-347D-41BB-B469-153D35FECAEB}">
      <dgm:prSet/>
      <dgm:spPr/>
      <dgm:t>
        <a:bodyPr/>
        <a:lstStyle/>
        <a:p>
          <a:endParaRPr lang="zh-CN" altLang="en-US" sz="1000"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9C79DA33-C20A-4239-8B48-0D3F65BF46FB}">
      <dgm:prSet phldrT="[文本]" custT="1">
        <dgm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dgm:style>
      </dgm:prSet>
      <dgm:spPr>
        <a:ln w="19050"/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方差相同</a:t>
          </a:r>
          <a:endParaRPr lang="en-US" altLang="zh-CN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8D505C36-6798-4B59-BBAE-2B6F2C6CFB17}" type="parTrans" cxnId="{AEBD94F9-0273-497A-8A8F-B3E259ACED08}">
      <dgm:prSet custT="1"/>
      <dgm:spPr/>
      <dgm:t>
        <a:bodyPr/>
        <a:lstStyle/>
        <a:p>
          <a:endParaRPr lang="zh-CN" altLang="en-US" sz="1000"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CFBA5C6E-7DC3-4033-9AD0-B1C40B3C5523}" type="sibTrans" cxnId="{AEBD94F9-0273-497A-8A8F-B3E259ACED08}">
      <dgm:prSet/>
      <dgm:spPr/>
      <dgm:t>
        <a:bodyPr/>
        <a:lstStyle/>
        <a:p>
          <a:endParaRPr lang="zh-CN" altLang="en-US" sz="1000"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5C38D8F6-5B8A-4B7C-870E-036F9A7B32FB}">
      <dgm:prSet phldrT="[文本]" custT="1">
        <dgm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dgm:style>
      </dgm:prSet>
      <dgm:spPr>
        <a:ln w="19050"/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方差不同</a:t>
          </a:r>
          <a:endParaRPr lang="en-US" altLang="zh-CN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526DA73E-61E2-4D50-BF03-77888AD0E378}" type="parTrans" cxnId="{0BAFC481-11BD-4411-988B-41B845A36DBA}">
      <dgm:prSet custT="1"/>
      <dgm:spPr/>
      <dgm:t>
        <a:bodyPr/>
        <a:lstStyle/>
        <a:p>
          <a:endParaRPr lang="zh-CN" altLang="en-US" sz="1000"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6BA85F14-EAEA-422F-AB45-E1AD672A3673}" type="sibTrans" cxnId="{0BAFC481-11BD-4411-988B-41B845A36DBA}">
      <dgm:prSet/>
      <dgm:spPr/>
      <dgm:t>
        <a:bodyPr/>
        <a:lstStyle/>
        <a:p>
          <a:endParaRPr lang="zh-CN" altLang="en-US" sz="1000"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3453FC8C-A82B-4602-BF5A-02916D4A65C8}">
      <dgm:prSet phldrT="[文本]" custT="1">
        <dgm:style>
          <a:lnRef idx="3">
            <a:schemeClr val="lt1"/>
          </a:lnRef>
          <a:fillRef idx="1">
            <a:schemeClr val="accent4"/>
          </a:fillRef>
          <a:effectRef idx="1">
            <a:schemeClr val="accent4"/>
          </a:effectRef>
          <a:fontRef idx="minor">
            <a:schemeClr val="lt1"/>
          </a:fontRef>
        </dgm:style>
      </dgm:prSet>
      <dgm:spPr>
        <a:ln>
          <a:solidFill>
            <a:schemeClr val="accent4">
              <a:lumMod val="75000"/>
            </a:schemeClr>
          </a:solidFill>
        </a:ln>
      </dgm:spPr>
      <dgm:t>
        <a:bodyPr/>
        <a:lstStyle/>
        <a:p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②</a:t>
          </a:r>
          <a:r>
            <a:rPr lang="en-US" altLang="zh-CN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t</a:t>
          </a:r>
          <a:r>
            <a:rPr lang="zh-CN" altLang="en-US" sz="1000" b="1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检验</a:t>
          </a:r>
          <a:endParaRPr lang="en-US" altLang="zh-CN" sz="1000" b="1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9BDE9A99-E3DB-4308-9474-FF7965772EB2}" type="parTrans" cxnId="{A244D3E0-04F8-426B-B27D-8272FF1FE328}">
      <dgm:prSet custT="1"/>
      <dgm:spPr/>
      <dgm:t>
        <a:bodyPr/>
        <a:lstStyle/>
        <a:p>
          <a:endParaRPr lang="zh-CN" altLang="en-US" sz="1000"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A6322EC4-170A-4190-BB35-3CBCAFA78B53}" type="sibTrans" cxnId="{A244D3E0-04F8-426B-B27D-8272FF1FE328}">
      <dgm:prSet/>
      <dgm:spPr/>
      <dgm:t>
        <a:bodyPr/>
        <a:lstStyle/>
        <a:p>
          <a:endParaRPr lang="zh-CN" altLang="en-US" sz="1000"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9740599F-27E0-4585-94E1-8482C0B95117}">
      <dgm:prSet phldrT="[文本]" custT="1">
        <dgm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dgm:style>
      </dgm:prSet>
      <dgm:spPr>
        <a:ln w="12700">
          <a:solidFill>
            <a:schemeClr val="bg1">
              <a:lumMod val="75000"/>
            </a:schemeClr>
          </a:solidFill>
        </a:ln>
      </dgm:spPr>
      <dgm:t>
        <a:bodyPr/>
        <a:lstStyle/>
        <a:p>
          <a:r>
            <a:rPr lang="zh-CN" altLang="en-US" sz="1000" b="1">
              <a:solidFill>
                <a:schemeClr val="bg1">
                  <a:lumMod val="50000"/>
                </a:schemeClr>
              </a:solidFill>
              <a:latin typeface="楷体" panose="02010609060101010101" pitchFamily="49" charset="-122"/>
              <a:ea typeface="楷体" panose="02010609060101010101" pitchFamily="49" charset="-122"/>
            </a:rPr>
            <a:t>实验中一般不需要这种检验</a:t>
          </a:r>
          <a:endParaRPr lang="en-US" altLang="zh-CN" sz="1000" b="1">
            <a:solidFill>
              <a:schemeClr val="bg1">
                <a:lumMod val="50000"/>
              </a:schemeClr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gm:t>
    </dgm:pt>
    <dgm:pt modelId="{8F633866-FD04-47D4-8AE1-073E640E45C5}" type="parTrans" cxnId="{9046CA4F-18FF-4DDB-AD07-54F42FFDD0CA}">
      <dgm:prSet/>
      <dgm:spPr/>
      <dgm:t>
        <a:bodyPr/>
        <a:lstStyle/>
        <a:p>
          <a:endParaRPr lang="zh-CN" altLang="en-US"/>
        </a:p>
      </dgm:t>
    </dgm:pt>
    <dgm:pt modelId="{5EB6593C-9C63-4ADF-A915-AC0265D8AD20}" type="sibTrans" cxnId="{9046CA4F-18FF-4DDB-AD07-54F42FFDD0CA}">
      <dgm:prSet/>
      <dgm:spPr/>
      <dgm:t>
        <a:bodyPr/>
        <a:lstStyle/>
        <a:p>
          <a:endParaRPr lang="zh-CN" altLang="en-US"/>
        </a:p>
      </dgm:t>
    </dgm:pt>
    <dgm:pt modelId="{02D2E72C-3FA6-4EA9-B155-70063A9016C6}" type="pres">
      <dgm:prSet presAssocID="{729B1374-3675-4382-A914-EBA13AC889E2}" presName="diagram" presStyleCnt="0">
        <dgm:presLayoutVars>
          <dgm:chPref val="1"/>
          <dgm:dir/>
          <dgm:animOne val="branch"/>
          <dgm:animLvl val="lvl"/>
          <dgm:resizeHandles val="exact"/>
        </dgm:presLayoutVars>
      </dgm:prSet>
      <dgm:spPr/>
    </dgm:pt>
    <dgm:pt modelId="{27159E42-6833-4CED-B850-2884977BFDE8}" type="pres">
      <dgm:prSet presAssocID="{16AB17BA-4004-4117-9F34-9F581DAE4B6D}" presName="root1" presStyleCnt="0"/>
      <dgm:spPr/>
    </dgm:pt>
    <dgm:pt modelId="{E7961435-C0A1-4269-9B1D-1B693B795A94}" type="pres">
      <dgm:prSet presAssocID="{16AB17BA-4004-4117-9F34-9F581DAE4B6D}" presName="LevelOneTextNode" presStyleLbl="node0" presStyleIdx="0" presStyleCnt="1">
        <dgm:presLayoutVars>
          <dgm:chPref val="3"/>
        </dgm:presLayoutVars>
      </dgm:prSet>
      <dgm:spPr/>
    </dgm:pt>
    <dgm:pt modelId="{FFAAF247-8C33-4301-84F5-407A25C6025E}" type="pres">
      <dgm:prSet presAssocID="{16AB17BA-4004-4117-9F34-9F581DAE4B6D}" presName="level2hierChild" presStyleCnt="0"/>
      <dgm:spPr/>
    </dgm:pt>
    <dgm:pt modelId="{FD1B5B36-58D8-4E8E-B2DE-3AFB3D8BC015}" type="pres">
      <dgm:prSet presAssocID="{31BA8075-1E4B-49DF-9EC7-35E644AD9509}" presName="conn2-1" presStyleLbl="parChTrans1D2" presStyleIdx="0" presStyleCnt="2"/>
      <dgm:spPr/>
    </dgm:pt>
    <dgm:pt modelId="{29847E9B-94E5-42B8-8531-F672D491C863}" type="pres">
      <dgm:prSet presAssocID="{31BA8075-1E4B-49DF-9EC7-35E644AD9509}" presName="connTx" presStyleLbl="parChTrans1D2" presStyleIdx="0" presStyleCnt="2"/>
      <dgm:spPr/>
    </dgm:pt>
    <dgm:pt modelId="{59FF0D3B-4D89-4519-9719-260BA37FC661}" type="pres">
      <dgm:prSet presAssocID="{A2CADD2F-0AE4-4723-B88B-3EB948C91A48}" presName="root2" presStyleCnt="0"/>
      <dgm:spPr/>
    </dgm:pt>
    <dgm:pt modelId="{828F68E3-3202-400F-8377-E243DADE8E82}" type="pres">
      <dgm:prSet presAssocID="{A2CADD2F-0AE4-4723-B88B-3EB948C91A48}" presName="LevelTwoTextNode" presStyleLbl="node2" presStyleIdx="0" presStyleCnt="2">
        <dgm:presLayoutVars>
          <dgm:chPref val="3"/>
        </dgm:presLayoutVars>
      </dgm:prSet>
      <dgm:spPr/>
    </dgm:pt>
    <dgm:pt modelId="{CF1502A3-172F-4C36-A030-202AAFD6BC26}" type="pres">
      <dgm:prSet presAssocID="{A2CADD2F-0AE4-4723-B88B-3EB948C91A48}" presName="level3hierChild" presStyleCnt="0"/>
      <dgm:spPr/>
    </dgm:pt>
    <dgm:pt modelId="{E34C8014-5654-4BDC-B38B-C799FCFA2CE0}" type="pres">
      <dgm:prSet presAssocID="{63857A38-3928-4C05-9E27-9617799F7059}" presName="conn2-1" presStyleLbl="parChTrans1D3" presStyleIdx="0" presStyleCnt="3"/>
      <dgm:spPr/>
    </dgm:pt>
    <dgm:pt modelId="{BE8B1A01-89BB-4BED-9704-ED80EBF6B215}" type="pres">
      <dgm:prSet presAssocID="{63857A38-3928-4C05-9E27-9617799F7059}" presName="connTx" presStyleLbl="parChTrans1D3" presStyleIdx="0" presStyleCnt="3"/>
      <dgm:spPr/>
    </dgm:pt>
    <dgm:pt modelId="{A815509D-E3AC-4001-8357-8F368EF6538F}" type="pres">
      <dgm:prSet presAssocID="{AE0DEF80-A081-4F5D-84A2-2C59CA7C8E61}" presName="root2" presStyleCnt="0"/>
      <dgm:spPr/>
    </dgm:pt>
    <dgm:pt modelId="{5B74D74B-2629-4A14-B9DF-938EF01AF543}" type="pres">
      <dgm:prSet presAssocID="{AE0DEF80-A081-4F5D-84A2-2C59CA7C8E61}" presName="LevelTwoTextNode" presStyleLbl="node3" presStyleIdx="0" presStyleCnt="3">
        <dgm:presLayoutVars>
          <dgm:chPref val="3"/>
        </dgm:presLayoutVars>
      </dgm:prSet>
      <dgm:spPr/>
    </dgm:pt>
    <dgm:pt modelId="{C9CE383A-D543-4EEE-B03B-F87F7B4D6B5B}" type="pres">
      <dgm:prSet presAssocID="{AE0DEF80-A081-4F5D-84A2-2C59CA7C8E61}" presName="level3hierChild" presStyleCnt="0"/>
      <dgm:spPr/>
    </dgm:pt>
    <dgm:pt modelId="{B46A05F0-12DC-4F63-8F3C-EA4D8074EF79}" type="pres">
      <dgm:prSet presAssocID="{555E090C-B802-45D9-84E2-38D73282D96B}" presName="conn2-1" presStyleLbl="parChTrans1D4" presStyleIdx="0" presStyleCnt="13"/>
      <dgm:spPr/>
    </dgm:pt>
    <dgm:pt modelId="{9094F8EB-7BE1-4DCE-ADC9-02C9639A4D9C}" type="pres">
      <dgm:prSet presAssocID="{555E090C-B802-45D9-84E2-38D73282D96B}" presName="connTx" presStyleLbl="parChTrans1D4" presStyleIdx="0" presStyleCnt="13"/>
      <dgm:spPr/>
    </dgm:pt>
    <dgm:pt modelId="{8E03703E-4390-4D8A-99F5-D8998BE2B3F5}" type="pres">
      <dgm:prSet presAssocID="{A0274191-7CD2-41AB-B507-9D4EB6BAA5E8}" presName="root2" presStyleCnt="0"/>
      <dgm:spPr/>
    </dgm:pt>
    <dgm:pt modelId="{86C537A5-A060-4A85-B5F4-EA6609B121C8}" type="pres">
      <dgm:prSet presAssocID="{A0274191-7CD2-41AB-B507-9D4EB6BAA5E8}" presName="LevelTwoTextNode" presStyleLbl="node4" presStyleIdx="0" presStyleCnt="13">
        <dgm:presLayoutVars>
          <dgm:chPref val="3"/>
        </dgm:presLayoutVars>
      </dgm:prSet>
      <dgm:spPr/>
    </dgm:pt>
    <dgm:pt modelId="{8CB53818-3801-486D-80BD-905A17B46274}" type="pres">
      <dgm:prSet presAssocID="{A0274191-7CD2-41AB-B507-9D4EB6BAA5E8}" presName="level3hierChild" presStyleCnt="0"/>
      <dgm:spPr/>
    </dgm:pt>
    <dgm:pt modelId="{5CADCB46-C727-4A17-855F-9C142619D3BA}" type="pres">
      <dgm:prSet presAssocID="{CE84B929-D030-4541-8A4F-DA1F28496208}" presName="conn2-1" presStyleLbl="parChTrans1D3" presStyleIdx="1" presStyleCnt="3"/>
      <dgm:spPr/>
    </dgm:pt>
    <dgm:pt modelId="{FDC6782C-F153-4A40-BF98-034788C33711}" type="pres">
      <dgm:prSet presAssocID="{CE84B929-D030-4541-8A4F-DA1F28496208}" presName="connTx" presStyleLbl="parChTrans1D3" presStyleIdx="1" presStyleCnt="3"/>
      <dgm:spPr/>
    </dgm:pt>
    <dgm:pt modelId="{E4102C43-051A-44F2-AFE8-6509BEBD4BF1}" type="pres">
      <dgm:prSet presAssocID="{57680C7F-03AF-4CC1-96CF-982280801B7B}" presName="root2" presStyleCnt="0"/>
      <dgm:spPr/>
    </dgm:pt>
    <dgm:pt modelId="{937AE64C-3F00-442D-A27B-A50D96174C50}" type="pres">
      <dgm:prSet presAssocID="{57680C7F-03AF-4CC1-96CF-982280801B7B}" presName="LevelTwoTextNode" presStyleLbl="node3" presStyleIdx="1" presStyleCnt="3">
        <dgm:presLayoutVars>
          <dgm:chPref val="3"/>
        </dgm:presLayoutVars>
      </dgm:prSet>
      <dgm:spPr/>
    </dgm:pt>
    <dgm:pt modelId="{9FD48E62-A35E-4AAF-B71C-35F08D80C0EB}" type="pres">
      <dgm:prSet presAssocID="{57680C7F-03AF-4CC1-96CF-982280801B7B}" presName="level3hierChild" presStyleCnt="0"/>
      <dgm:spPr/>
    </dgm:pt>
    <dgm:pt modelId="{FE590DE5-3333-4737-9F3C-94C3229A3A39}" type="pres">
      <dgm:prSet presAssocID="{66D463D6-FAF5-42AD-9910-B284D5C29858}" presName="conn2-1" presStyleLbl="parChTrans1D4" presStyleIdx="1" presStyleCnt="13"/>
      <dgm:spPr/>
    </dgm:pt>
    <dgm:pt modelId="{8945D1FD-A563-4CA0-A441-951F94D09C8E}" type="pres">
      <dgm:prSet presAssocID="{66D463D6-FAF5-42AD-9910-B284D5C29858}" presName="connTx" presStyleLbl="parChTrans1D4" presStyleIdx="1" presStyleCnt="13"/>
      <dgm:spPr/>
    </dgm:pt>
    <dgm:pt modelId="{A0E734CF-6329-4D11-8EF5-58101C7D75FD}" type="pres">
      <dgm:prSet presAssocID="{38B7B1A3-D23F-48FF-B6AD-50DFDD495E02}" presName="root2" presStyleCnt="0"/>
      <dgm:spPr/>
    </dgm:pt>
    <dgm:pt modelId="{F5FF659F-CA82-4AC2-A9BF-750758B1EBE7}" type="pres">
      <dgm:prSet presAssocID="{38B7B1A3-D23F-48FF-B6AD-50DFDD495E02}" presName="LevelTwoTextNode" presStyleLbl="node4" presStyleIdx="1" presStyleCnt="13">
        <dgm:presLayoutVars>
          <dgm:chPref val="3"/>
        </dgm:presLayoutVars>
      </dgm:prSet>
      <dgm:spPr/>
    </dgm:pt>
    <dgm:pt modelId="{75B17308-AF1F-42CE-A641-CDABB2EA98C3}" type="pres">
      <dgm:prSet presAssocID="{38B7B1A3-D23F-48FF-B6AD-50DFDD495E02}" presName="level3hierChild" presStyleCnt="0"/>
      <dgm:spPr/>
    </dgm:pt>
    <dgm:pt modelId="{AE66A6A5-603F-4CF0-A38B-3E5F32116520}" type="pres">
      <dgm:prSet presAssocID="{5D9E9D71-E7B2-468F-9634-378D062D55FA}" presName="conn2-1" presStyleLbl="parChTrans1D4" presStyleIdx="2" presStyleCnt="13"/>
      <dgm:spPr/>
    </dgm:pt>
    <dgm:pt modelId="{9CDAD452-86D4-4BF2-88C9-83922F1B8F87}" type="pres">
      <dgm:prSet presAssocID="{5D9E9D71-E7B2-468F-9634-378D062D55FA}" presName="connTx" presStyleLbl="parChTrans1D4" presStyleIdx="2" presStyleCnt="13"/>
      <dgm:spPr/>
    </dgm:pt>
    <dgm:pt modelId="{3FF5A992-8213-47CA-9E94-99CFA54E54D1}" type="pres">
      <dgm:prSet presAssocID="{22C95D78-B0F3-4F9E-9F9A-624E05712886}" presName="root2" presStyleCnt="0"/>
      <dgm:spPr/>
    </dgm:pt>
    <dgm:pt modelId="{2C46A2B1-8481-4226-8B0B-7A5F12B791B5}" type="pres">
      <dgm:prSet presAssocID="{22C95D78-B0F3-4F9E-9F9A-624E05712886}" presName="LevelTwoTextNode" presStyleLbl="node4" presStyleIdx="2" presStyleCnt="13">
        <dgm:presLayoutVars>
          <dgm:chPref val="3"/>
        </dgm:presLayoutVars>
      </dgm:prSet>
      <dgm:spPr/>
    </dgm:pt>
    <dgm:pt modelId="{30EC449F-F2DD-43B1-BC81-1F303371051D}" type="pres">
      <dgm:prSet presAssocID="{22C95D78-B0F3-4F9E-9F9A-624E05712886}" presName="level3hierChild" presStyleCnt="0"/>
      <dgm:spPr/>
    </dgm:pt>
    <dgm:pt modelId="{3B5B0E37-B904-4690-95BF-2092761686F0}" type="pres">
      <dgm:prSet presAssocID="{E51FE1DF-D4CB-4036-877F-55FF4B95D10D}" presName="conn2-1" presStyleLbl="parChTrans1D4" presStyleIdx="3" presStyleCnt="13"/>
      <dgm:spPr/>
    </dgm:pt>
    <dgm:pt modelId="{47A7061B-5796-4325-86CC-E9B37FE6FAF8}" type="pres">
      <dgm:prSet presAssocID="{E51FE1DF-D4CB-4036-877F-55FF4B95D10D}" presName="connTx" presStyleLbl="parChTrans1D4" presStyleIdx="3" presStyleCnt="13"/>
      <dgm:spPr/>
    </dgm:pt>
    <dgm:pt modelId="{44352B63-7706-40BB-AA0E-33AC3800FD51}" type="pres">
      <dgm:prSet presAssocID="{27F809DF-12F1-461C-8AB4-4C7BDA9E52F5}" presName="root2" presStyleCnt="0"/>
      <dgm:spPr/>
    </dgm:pt>
    <dgm:pt modelId="{69FE837F-7634-4C81-A798-158FC7B50FD8}" type="pres">
      <dgm:prSet presAssocID="{27F809DF-12F1-461C-8AB4-4C7BDA9E52F5}" presName="LevelTwoTextNode" presStyleLbl="node4" presStyleIdx="3" presStyleCnt="13">
        <dgm:presLayoutVars>
          <dgm:chPref val="3"/>
        </dgm:presLayoutVars>
      </dgm:prSet>
      <dgm:spPr/>
    </dgm:pt>
    <dgm:pt modelId="{E528C0B5-05D6-4FD4-AE2A-069C0D5FDBC8}" type="pres">
      <dgm:prSet presAssocID="{27F809DF-12F1-461C-8AB4-4C7BDA9E52F5}" presName="level3hierChild" presStyleCnt="0"/>
      <dgm:spPr/>
    </dgm:pt>
    <dgm:pt modelId="{99E898A6-2DEC-402C-BD27-79471B8A77CF}" type="pres">
      <dgm:prSet presAssocID="{D37A790E-E063-420D-A1FD-2413D14B0B09}" presName="conn2-1" presStyleLbl="parChTrans1D4" presStyleIdx="4" presStyleCnt="13"/>
      <dgm:spPr/>
    </dgm:pt>
    <dgm:pt modelId="{CD0BB1D2-F1E2-4E10-BA31-2209E2E08274}" type="pres">
      <dgm:prSet presAssocID="{D37A790E-E063-420D-A1FD-2413D14B0B09}" presName="connTx" presStyleLbl="parChTrans1D4" presStyleIdx="4" presStyleCnt="13"/>
      <dgm:spPr/>
    </dgm:pt>
    <dgm:pt modelId="{5C3C0990-1E52-491F-BF26-CEF0E2942CD0}" type="pres">
      <dgm:prSet presAssocID="{5ED832FA-A269-4F81-A464-DEB86E67745B}" presName="root2" presStyleCnt="0"/>
      <dgm:spPr/>
    </dgm:pt>
    <dgm:pt modelId="{B4549E33-A00B-4B34-AFC9-6F6E6C7CD65B}" type="pres">
      <dgm:prSet presAssocID="{5ED832FA-A269-4F81-A464-DEB86E67745B}" presName="LevelTwoTextNode" presStyleLbl="node4" presStyleIdx="4" presStyleCnt="13">
        <dgm:presLayoutVars>
          <dgm:chPref val="3"/>
        </dgm:presLayoutVars>
      </dgm:prSet>
      <dgm:spPr/>
    </dgm:pt>
    <dgm:pt modelId="{16FB64D6-DE82-44F8-91FE-F8A51429E840}" type="pres">
      <dgm:prSet presAssocID="{5ED832FA-A269-4F81-A464-DEB86E67745B}" presName="level3hierChild" presStyleCnt="0"/>
      <dgm:spPr/>
    </dgm:pt>
    <dgm:pt modelId="{B9956F44-2F9F-4BC1-8CA0-F7BB6E50990C}" type="pres">
      <dgm:prSet presAssocID="{8D505C36-6798-4B59-BBAE-2B6F2C6CFB17}" presName="conn2-1" presStyleLbl="parChTrans1D4" presStyleIdx="5" presStyleCnt="13"/>
      <dgm:spPr/>
    </dgm:pt>
    <dgm:pt modelId="{E659D85B-B636-4182-A340-5DB49C74B431}" type="pres">
      <dgm:prSet presAssocID="{8D505C36-6798-4B59-BBAE-2B6F2C6CFB17}" presName="connTx" presStyleLbl="parChTrans1D4" presStyleIdx="5" presStyleCnt="13"/>
      <dgm:spPr/>
    </dgm:pt>
    <dgm:pt modelId="{802C8FDE-E263-44B8-9CA1-EB494F63253A}" type="pres">
      <dgm:prSet presAssocID="{9C79DA33-C20A-4239-8B48-0D3F65BF46FB}" presName="root2" presStyleCnt="0"/>
      <dgm:spPr/>
    </dgm:pt>
    <dgm:pt modelId="{9C6D5E20-2CF3-4E7D-AA50-315F327119E5}" type="pres">
      <dgm:prSet presAssocID="{9C79DA33-C20A-4239-8B48-0D3F65BF46FB}" presName="LevelTwoTextNode" presStyleLbl="node4" presStyleIdx="5" presStyleCnt="13">
        <dgm:presLayoutVars>
          <dgm:chPref val="3"/>
        </dgm:presLayoutVars>
      </dgm:prSet>
      <dgm:spPr/>
    </dgm:pt>
    <dgm:pt modelId="{F55B376B-25CF-4F0E-AE51-B03E1C353948}" type="pres">
      <dgm:prSet presAssocID="{9C79DA33-C20A-4239-8B48-0D3F65BF46FB}" presName="level3hierChild" presStyleCnt="0"/>
      <dgm:spPr/>
    </dgm:pt>
    <dgm:pt modelId="{64023323-947B-4497-9B21-090A13760DC6}" type="pres">
      <dgm:prSet presAssocID="{9BDE9A99-E3DB-4308-9474-FF7965772EB2}" presName="conn2-1" presStyleLbl="parChTrans1D4" presStyleIdx="6" presStyleCnt="13"/>
      <dgm:spPr/>
    </dgm:pt>
    <dgm:pt modelId="{9E41224C-A625-4459-9D47-770F9715C91A}" type="pres">
      <dgm:prSet presAssocID="{9BDE9A99-E3DB-4308-9474-FF7965772EB2}" presName="connTx" presStyleLbl="parChTrans1D4" presStyleIdx="6" presStyleCnt="13"/>
      <dgm:spPr/>
    </dgm:pt>
    <dgm:pt modelId="{B5D5D96B-D6F1-47B5-A8DC-9C1BB954575F}" type="pres">
      <dgm:prSet presAssocID="{3453FC8C-A82B-4602-BF5A-02916D4A65C8}" presName="root2" presStyleCnt="0"/>
      <dgm:spPr/>
    </dgm:pt>
    <dgm:pt modelId="{1A8CD3BE-2516-46BF-9D75-6231C86EEEB3}" type="pres">
      <dgm:prSet presAssocID="{3453FC8C-A82B-4602-BF5A-02916D4A65C8}" presName="LevelTwoTextNode" presStyleLbl="node4" presStyleIdx="6" presStyleCnt="13">
        <dgm:presLayoutVars>
          <dgm:chPref val="3"/>
        </dgm:presLayoutVars>
      </dgm:prSet>
      <dgm:spPr/>
    </dgm:pt>
    <dgm:pt modelId="{24B8DA86-F4BE-4606-B43C-3E29205296B6}" type="pres">
      <dgm:prSet presAssocID="{3453FC8C-A82B-4602-BF5A-02916D4A65C8}" presName="level3hierChild" presStyleCnt="0"/>
      <dgm:spPr/>
    </dgm:pt>
    <dgm:pt modelId="{8BFE8954-EB8C-4BEE-A294-AA8CAA55D649}" type="pres">
      <dgm:prSet presAssocID="{526DA73E-61E2-4D50-BF03-77888AD0E378}" presName="conn2-1" presStyleLbl="parChTrans1D4" presStyleIdx="7" presStyleCnt="13"/>
      <dgm:spPr/>
    </dgm:pt>
    <dgm:pt modelId="{039E3F2B-9461-4C23-8B32-5A18B6250D88}" type="pres">
      <dgm:prSet presAssocID="{526DA73E-61E2-4D50-BF03-77888AD0E378}" presName="connTx" presStyleLbl="parChTrans1D4" presStyleIdx="7" presStyleCnt="13"/>
      <dgm:spPr/>
    </dgm:pt>
    <dgm:pt modelId="{017DB44E-281A-4EAA-B2CD-B605505A14C6}" type="pres">
      <dgm:prSet presAssocID="{5C38D8F6-5B8A-4B7C-870E-036F9A7B32FB}" presName="root2" presStyleCnt="0"/>
      <dgm:spPr/>
    </dgm:pt>
    <dgm:pt modelId="{C5718E90-E6B5-45DA-A56F-2BD2595AB289}" type="pres">
      <dgm:prSet presAssocID="{5C38D8F6-5B8A-4B7C-870E-036F9A7B32FB}" presName="LevelTwoTextNode" presStyleLbl="node4" presStyleIdx="7" presStyleCnt="13">
        <dgm:presLayoutVars>
          <dgm:chPref val="3"/>
        </dgm:presLayoutVars>
      </dgm:prSet>
      <dgm:spPr/>
    </dgm:pt>
    <dgm:pt modelId="{8C56411F-9201-44A6-8C81-8B3599207FF8}" type="pres">
      <dgm:prSet presAssocID="{5C38D8F6-5B8A-4B7C-870E-036F9A7B32FB}" presName="level3hierChild" presStyleCnt="0"/>
      <dgm:spPr/>
    </dgm:pt>
    <dgm:pt modelId="{F53FCE75-6FBB-4F64-9842-D1060ADBE738}" type="pres">
      <dgm:prSet presAssocID="{A126E58C-2CAB-429D-A5CA-9F9F25CDF275}" presName="conn2-1" presStyleLbl="parChTrans1D4" presStyleIdx="8" presStyleCnt="13"/>
      <dgm:spPr/>
    </dgm:pt>
    <dgm:pt modelId="{E7980AB1-BCCC-4A1F-B1B4-0D9B0657C7F5}" type="pres">
      <dgm:prSet presAssocID="{A126E58C-2CAB-429D-A5CA-9F9F25CDF275}" presName="connTx" presStyleLbl="parChTrans1D4" presStyleIdx="8" presStyleCnt="13"/>
      <dgm:spPr/>
    </dgm:pt>
    <dgm:pt modelId="{99EDA5F1-BA19-4055-A728-6F5CE9558BFC}" type="pres">
      <dgm:prSet presAssocID="{A5651D85-2B6E-4C54-8012-EDFE0B816422}" presName="root2" presStyleCnt="0"/>
      <dgm:spPr/>
    </dgm:pt>
    <dgm:pt modelId="{30D6399D-A20A-4796-8E80-57FACA573B75}" type="pres">
      <dgm:prSet presAssocID="{A5651D85-2B6E-4C54-8012-EDFE0B816422}" presName="LevelTwoTextNode" presStyleLbl="node4" presStyleIdx="8" presStyleCnt="13">
        <dgm:presLayoutVars>
          <dgm:chPref val="3"/>
        </dgm:presLayoutVars>
      </dgm:prSet>
      <dgm:spPr/>
    </dgm:pt>
    <dgm:pt modelId="{41EE8A52-26ED-40FA-9664-1A9CA8C11823}" type="pres">
      <dgm:prSet presAssocID="{A5651D85-2B6E-4C54-8012-EDFE0B816422}" presName="level3hierChild" presStyleCnt="0"/>
      <dgm:spPr/>
    </dgm:pt>
    <dgm:pt modelId="{8E046A35-CB40-46D3-B5F6-171C5887F0CF}" type="pres">
      <dgm:prSet presAssocID="{805BE3F4-298E-4C35-BA78-C77B88EBCFBC}" presName="conn2-1" presStyleLbl="parChTrans1D2" presStyleIdx="1" presStyleCnt="2"/>
      <dgm:spPr/>
    </dgm:pt>
    <dgm:pt modelId="{85C7125F-8430-47A6-8F35-F265FF0DEEF5}" type="pres">
      <dgm:prSet presAssocID="{805BE3F4-298E-4C35-BA78-C77B88EBCFBC}" presName="connTx" presStyleLbl="parChTrans1D2" presStyleIdx="1" presStyleCnt="2"/>
      <dgm:spPr/>
    </dgm:pt>
    <dgm:pt modelId="{C1BA2487-7823-4E30-90EE-C53E01C2A5D5}" type="pres">
      <dgm:prSet presAssocID="{64940350-ADDE-4661-8F7A-AA7962DAE58A}" presName="root2" presStyleCnt="0"/>
      <dgm:spPr/>
    </dgm:pt>
    <dgm:pt modelId="{E396F04A-E404-44EF-9BAD-4D702129030A}" type="pres">
      <dgm:prSet presAssocID="{64940350-ADDE-4661-8F7A-AA7962DAE58A}" presName="LevelTwoTextNode" presStyleLbl="node2" presStyleIdx="1" presStyleCnt="2">
        <dgm:presLayoutVars>
          <dgm:chPref val="3"/>
        </dgm:presLayoutVars>
      </dgm:prSet>
      <dgm:spPr/>
    </dgm:pt>
    <dgm:pt modelId="{62B490F6-1B32-4B6D-9EEE-AEDEF254A607}" type="pres">
      <dgm:prSet presAssocID="{64940350-ADDE-4661-8F7A-AA7962DAE58A}" presName="level3hierChild" presStyleCnt="0"/>
      <dgm:spPr/>
    </dgm:pt>
    <dgm:pt modelId="{836FDC4C-DB49-41E6-B04C-C1CAE32E8A61}" type="pres">
      <dgm:prSet presAssocID="{9F54502B-9990-4A6C-B605-A1B716A88781}" presName="conn2-1" presStyleLbl="parChTrans1D3" presStyleIdx="2" presStyleCnt="3"/>
      <dgm:spPr/>
    </dgm:pt>
    <dgm:pt modelId="{80360FD8-BEE9-4393-AA61-1B76B95ED768}" type="pres">
      <dgm:prSet presAssocID="{9F54502B-9990-4A6C-B605-A1B716A88781}" presName="connTx" presStyleLbl="parChTrans1D3" presStyleIdx="2" presStyleCnt="3"/>
      <dgm:spPr/>
    </dgm:pt>
    <dgm:pt modelId="{145CB132-A140-447B-85FA-262C796F6749}" type="pres">
      <dgm:prSet presAssocID="{AF633CCE-09A8-4168-8CA7-008F5B7C5CE9}" presName="root2" presStyleCnt="0"/>
      <dgm:spPr/>
    </dgm:pt>
    <dgm:pt modelId="{346DCFDB-3DAA-4864-BFB4-399B3216B616}" type="pres">
      <dgm:prSet presAssocID="{AF633CCE-09A8-4168-8CA7-008F5B7C5CE9}" presName="LevelTwoTextNode" presStyleLbl="node3" presStyleIdx="2" presStyleCnt="3">
        <dgm:presLayoutVars>
          <dgm:chPref val="3"/>
        </dgm:presLayoutVars>
      </dgm:prSet>
      <dgm:spPr/>
    </dgm:pt>
    <dgm:pt modelId="{997CB050-2B6E-445E-891F-1906F3A4D10B}" type="pres">
      <dgm:prSet presAssocID="{AF633CCE-09A8-4168-8CA7-008F5B7C5CE9}" presName="level3hierChild" presStyleCnt="0"/>
      <dgm:spPr/>
    </dgm:pt>
    <dgm:pt modelId="{52EC1999-777E-406C-808F-898C59744714}" type="pres">
      <dgm:prSet presAssocID="{6EFEC6FC-B6FA-4A65-B9C7-5A77AA64F3AD}" presName="conn2-1" presStyleLbl="parChTrans1D4" presStyleIdx="9" presStyleCnt="13"/>
      <dgm:spPr/>
    </dgm:pt>
    <dgm:pt modelId="{631D428A-915B-4774-B104-C6F22E240BC4}" type="pres">
      <dgm:prSet presAssocID="{6EFEC6FC-B6FA-4A65-B9C7-5A77AA64F3AD}" presName="connTx" presStyleLbl="parChTrans1D4" presStyleIdx="9" presStyleCnt="13"/>
      <dgm:spPr/>
    </dgm:pt>
    <dgm:pt modelId="{F562A24B-026C-4B70-AE04-6CC4424FE90F}" type="pres">
      <dgm:prSet presAssocID="{B165BE4B-05BA-4E3D-8B69-0A75928741C7}" presName="root2" presStyleCnt="0"/>
      <dgm:spPr/>
    </dgm:pt>
    <dgm:pt modelId="{22DC345B-0521-4713-90DF-FD450EC673C6}" type="pres">
      <dgm:prSet presAssocID="{B165BE4B-05BA-4E3D-8B69-0A75928741C7}" presName="LevelTwoTextNode" presStyleLbl="node4" presStyleIdx="9" presStyleCnt="13">
        <dgm:presLayoutVars>
          <dgm:chPref val="3"/>
        </dgm:presLayoutVars>
      </dgm:prSet>
      <dgm:spPr/>
    </dgm:pt>
    <dgm:pt modelId="{EE771E75-BE58-43AD-B24E-E45E8246A076}" type="pres">
      <dgm:prSet presAssocID="{B165BE4B-05BA-4E3D-8B69-0A75928741C7}" presName="level3hierChild" presStyleCnt="0"/>
      <dgm:spPr/>
    </dgm:pt>
    <dgm:pt modelId="{6848BDFC-A3C5-48D3-B71C-02E0C04CBCEB}" type="pres">
      <dgm:prSet presAssocID="{FEDB0F8E-F5DB-4255-96A0-B389DFE91CEE}" presName="conn2-1" presStyleLbl="parChTrans1D4" presStyleIdx="10" presStyleCnt="13"/>
      <dgm:spPr/>
    </dgm:pt>
    <dgm:pt modelId="{431FD4E6-2BF3-4FA8-BA3B-71F237C526E9}" type="pres">
      <dgm:prSet presAssocID="{FEDB0F8E-F5DB-4255-96A0-B389DFE91CEE}" presName="connTx" presStyleLbl="parChTrans1D4" presStyleIdx="10" presStyleCnt="13"/>
      <dgm:spPr/>
    </dgm:pt>
    <dgm:pt modelId="{860A30C7-F258-4180-B740-0AA0E8E4C939}" type="pres">
      <dgm:prSet presAssocID="{E149E7C8-3532-4A73-BC7A-0705583DD0B0}" presName="root2" presStyleCnt="0"/>
      <dgm:spPr/>
    </dgm:pt>
    <dgm:pt modelId="{9F713190-0BF4-4939-B511-AB889962EBE9}" type="pres">
      <dgm:prSet presAssocID="{E149E7C8-3532-4A73-BC7A-0705583DD0B0}" presName="LevelTwoTextNode" presStyleLbl="node4" presStyleIdx="10" presStyleCnt="13">
        <dgm:presLayoutVars>
          <dgm:chPref val="3"/>
        </dgm:presLayoutVars>
      </dgm:prSet>
      <dgm:spPr/>
    </dgm:pt>
    <dgm:pt modelId="{5AB9D7FC-9A1B-458C-B183-3FF9F67A896E}" type="pres">
      <dgm:prSet presAssocID="{E149E7C8-3532-4A73-BC7A-0705583DD0B0}" presName="level3hierChild" presStyleCnt="0"/>
      <dgm:spPr/>
    </dgm:pt>
    <dgm:pt modelId="{AE3372E1-7B16-44B9-BFB3-2FFE92355F44}" type="pres">
      <dgm:prSet presAssocID="{4DFEA839-EFA6-4F9C-88D9-E70806F25322}" presName="conn2-1" presStyleLbl="parChTrans1D4" presStyleIdx="11" presStyleCnt="13"/>
      <dgm:spPr/>
    </dgm:pt>
    <dgm:pt modelId="{2FD6E030-3F0B-4B8B-AC6C-B2B083AB166C}" type="pres">
      <dgm:prSet presAssocID="{4DFEA839-EFA6-4F9C-88D9-E70806F25322}" presName="connTx" presStyleLbl="parChTrans1D4" presStyleIdx="11" presStyleCnt="13"/>
      <dgm:spPr/>
    </dgm:pt>
    <dgm:pt modelId="{0C7225C4-8EC0-4EC5-BD94-017402350F0D}" type="pres">
      <dgm:prSet presAssocID="{DFE08EAD-3BE4-4790-A88D-563AB5FA1711}" presName="root2" presStyleCnt="0"/>
      <dgm:spPr/>
    </dgm:pt>
    <dgm:pt modelId="{508559C4-5479-4B95-B180-FA20755BBF50}" type="pres">
      <dgm:prSet presAssocID="{DFE08EAD-3BE4-4790-A88D-563AB5FA1711}" presName="LevelTwoTextNode" presStyleLbl="node4" presStyleIdx="11" presStyleCnt="13">
        <dgm:presLayoutVars>
          <dgm:chPref val="3"/>
        </dgm:presLayoutVars>
      </dgm:prSet>
      <dgm:spPr/>
    </dgm:pt>
    <dgm:pt modelId="{82B560A6-4E7A-4E2C-A3C1-E999715C2B98}" type="pres">
      <dgm:prSet presAssocID="{DFE08EAD-3BE4-4790-A88D-563AB5FA1711}" presName="level3hierChild" presStyleCnt="0"/>
      <dgm:spPr/>
    </dgm:pt>
    <dgm:pt modelId="{B815DC59-5710-42B0-B4A2-023AAE328D92}" type="pres">
      <dgm:prSet presAssocID="{8F633866-FD04-47D4-8AE1-073E640E45C5}" presName="conn2-1" presStyleLbl="parChTrans1D4" presStyleIdx="12" presStyleCnt="13"/>
      <dgm:spPr/>
    </dgm:pt>
    <dgm:pt modelId="{817D9184-E6AF-4FF3-8B80-5114BE8D9482}" type="pres">
      <dgm:prSet presAssocID="{8F633866-FD04-47D4-8AE1-073E640E45C5}" presName="connTx" presStyleLbl="parChTrans1D4" presStyleIdx="12" presStyleCnt="13"/>
      <dgm:spPr/>
    </dgm:pt>
    <dgm:pt modelId="{365EC39E-1FDB-4EE6-A222-A45CDA0DDF78}" type="pres">
      <dgm:prSet presAssocID="{9740599F-27E0-4585-94E1-8482C0B95117}" presName="root2" presStyleCnt="0"/>
      <dgm:spPr/>
    </dgm:pt>
    <dgm:pt modelId="{9338E4F5-1FFC-4FDB-B619-E51859004D52}" type="pres">
      <dgm:prSet presAssocID="{9740599F-27E0-4585-94E1-8482C0B95117}" presName="LevelTwoTextNode" presStyleLbl="node4" presStyleIdx="12" presStyleCnt="13">
        <dgm:presLayoutVars>
          <dgm:chPref val="3"/>
        </dgm:presLayoutVars>
      </dgm:prSet>
      <dgm:spPr/>
    </dgm:pt>
    <dgm:pt modelId="{A3F53756-899E-4BB0-B8D9-FCAEEAE3CD43}" type="pres">
      <dgm:prSet presAssocID="{9740599F-27E0-4585-94E1-8482C0B95117}" presName="level3hierChild" presStyleCnt="0"/>
      <dgm:spPr/>
    </dgm:pt>
  </dgm:ptLst>
  <dgm:cxnLst>
    <dgm:cxn modelId="{9DE1A001-21A2-4ED9-95BA-FA002565B55C}" type="presOf" srcId="{16AB17BA-4004-4117-9F34-9F581DAE4B6D}" destId="{E7961435-C0A1-4269-9B1D-1B693B795A94}" srcOrd="0" destOrd="0" presId="urn:microsoft.com/office/officeart/2005/8/layout/hierarchy2"/>
    <dgm:cxn modelId="{78DA2D03-3396-464C-BCB1-F3F10DAA96CE}" type="presOf" srcId="{27F809DF-12F1-461C-8AB4-4C7BDA9E52F5}" destId="{69FE837F-7634-4C81-A798-158FC7B50FD8}" srcOrd="0" destOrd="0" presId="urn:microsoft.com/office/officeart/2005/8/layout/hierarchy2"/>
    <dgm:cxn modelId="{44F64B04-FC6B-43B9-99B3-F884489823F1}" srcId="{729B1374-3675-4382-A914-EBA13AC889E2}" destId="{16AB17BA-4004-4117-9F34-9F581DAE4B6D}" srcOrd="0" destOrd="0" parTransId="{1197C5B7-8329-462D-B25B-82E7EC245B8C}" sibTransId="{0DB8989D-7D7E-4692-824B-A9EF33D0DC21}"/>
    <dgm:cxn modelId="{E489160F-6B39-483A-9F84-FA210F7E4049}" srcId="{16AB17BA-4004-4117-9F34-9F581DAE4B6D}" destId="{A2CADD2F-0AE4-4723-B88B-3EB948C91A48}" srcOrd="0" destOrd="0" parTransId="{31BA8075-1E4B-49DF-9EC7-35E644AD9509}" sibTransId="{393DA7AD-CEC1-4E26-AEEC-6F7D9888FEA0}"/>
    <dgm:cxn modelId="{F7B07D0F-9D2B-40BD-9EF8-C401AA00E4E8}" type="presOf" srcId="{6EFEC6FC-B6FA-4A65-B9C7-5A77AA64F3AD}" destId="{52EC1999-777E-406C-808F-898C59744714}" srcOrd="0" destOrd="0" presId="urn:microsoft.com/office/officeart/2005/8/layout/hierarchy2"/>
    <dgm:cxn modelId="{5167D312-DF21-4A6B-A657-3D8796F00624}" type="presOf" srcId="{22C95D78-B0F3-4F9E-9F9A-624E05712886}" destId="{2C46A2B1-8481-4226-8B0B-7A5F12B791B5}" srcOrd="0" destOrd="0" presId="urn:microsoft.com/office/officeart/2005/8/layout/hierarchy2"/>
    <dgm:cxn modelId="{2BD9A315-7E9D-4E3C-9A67-9447B5187B7C}" type="presOf" srcId="{805BE3F4-298E-4C35-BA78-C77B88EBCFBC}" destId="{8E046A35-CB40-46D3-B5F6-171C5887F0CF}" srcOrd="0" destOrd="0" presId="urn:microsoft.com/office/officeart/2005/8/layout/hierarchy2"/>
    <dgm:cxn modelId="{CFF7261C-37FE-40EE-999E-9319B5565074}" srcId="{64940350-ADDE-4661-8F7A-AA7962DAE58A}" destId="{AF633CCE-09A8-4168-8CA7-008F5B7C5CE9}" srcOrd="0" destOrd="0" parTransId="{9F54502B-9990-4A6C-B605-A1B716A88781}" sibTransId="{1B377F9C-BB62-4F4A-970F-03D246235D16}"/>
    <dgm:cxn modelId="{ACF79B1D-D727-49BF-8ACD-57A660B6D8C7}" type="presOf" srcId="{66D463D6-FAF5-42AD-9910-B284D5C29858}" destId="{FE590DE5-3333-4737-9F3C-94C3229A3A39}" srcOrd="0" destOrd="0" presId="urn:microsoft.com/office/officeart/2005/8/layout/hierarchy2"/>
    <dgm:cxn modelId="{8BAA3A20-2B9C-4B47-AB3D-18141D1F1252}" type="presOf" srcId="{A5651D85-2B6E-4C54-8012-EDFE0B816422}" destId="{30D6399D-A20A-4796-8E80-57FACA573B75}" srcOrd="0" destOrd="0" presId="urn:microsoft.com/office/officeart/2005/8/layout/hierarchy2"/>
    <dgm:cxn modelId="{F223FE20-9848-436E-815D-BC031E49FE44}" type="presOf" srcId="{FEDB0F8E-F5DB-4255-96A0-B389DFE91CEE}" destId="{6848BDFC-A3C5-48D3-B71C-02E0C04CBCEB}" srcOrd="0" destOrd="0" presId="urn:microsoft.com/office/officeart/2005/8/layout/hierarchy2"/>
    <dgm:cxn modelId="{E7439826-7640-4EEF-92BE-CE21A9EEE918}" srcId="{5C38D8F6-5B8A-4B7C-870E-036F9A7B32FB}" destId="{A5651D85-2B6E-4C54-8012-EDFE0B816422}" srcOrd="0" destOrd="0" parTransId="{A126E58C-2CAB-429D-A5CA-9F9F25CDF275}" sibTransId="{8E499352-9616-4CA8-96E6-EAAD6C6410BB}"/>
    <dgm:cxn modelId="{B38BC926-3C78-41E5-8383-5A2D6F20DA05}" type="presOf" srcId="{A126E58C-2CAB-429D-A5CA-9F9F25CDF275}" destId="{E7980AB1-BCCC-4A1F-B1B4-0D9B0657C7F5}" srcOrd="1" destOrd="0" presId="urn:microsoft.com/office/officeart/2005/8/layout/hierarchy2"/>
    <dgm:cxn modelId="{F020F12A-BD49-4B2A-8FB5-A237FB443A01}" type="presOf" srcId="{B165BE4B-05BA-4E3D-8B69-0A75928741C7}" destId="{22DC345B-0521-4713-90DF-FD450EC673C6}" srcOrd="0" destOrd="0" presId="urn:microsoft.com/office/officeart/2005/8/layout/hierarchy2"/>
    <dgm:cxn modelId="{DF8D392B-851E-41EB-A9B8-DE0E4F0A87CE}" type="presOf" srcId="{8F633866-FD04-47D4-8AE1-073E640E45C5}" destId="{817D9184-E6AF-4FF3-8B80-5114BE8D9482}" srcOrd="1" destOrd="0" presId="urn:microsoft.com/office/officeart/2005/8/layout/hierarchy2"/>
    <dgm:cxn modelId="{FB467B30-347D-41BB-B469-153D35FECAEB}" srcId="{B165BE4B-05BA-4E3D-8B69-0A75928741C7}" destId="{E149E7C8-3532-4A73-BC7A-0705583DD0B0}" srcOrd="0" destOrd="0" parTransId="{FEDB0F8E-F5DB-4255-96A0-B389DFE91CEE}" sibTransId="{FF1E8FF5-A179-440F-A0EC-F4206AD9FBEF}"/>
    <dgm:cxn modelId="{679E1233-0949-4C65-A13F-875BA31ACA20}" srcId="{A2CADD2F-0AE4-4723-B88B-3EB948C91A48}" destId="{AE0DEF80-A081-4F5D-84A2-2C59CA7C8E61}" srcOrd="0" destOrd="0" parTransId="{63857A38-3928-4C05-9E27-9617799F7059}" sibTransId="{7DE9BE90-1B7F-4ECA-B38A-1E646B22ECFF}"/>
    <dgm:cxn modelId="{584CBA38-C246-4A06-B6C2-161F1C55C20A}" type="presOf" srcId="{6EFEC6FC-B6FA-4A65-B9C7-5A77AA64F3AD}" destId="{631D428A-915B-4774-B104-C6F22E240BC4}" srcOrd="1" destOrd="0" presId="urn:microsoft.com/office/officeart/2005/8/layout/hierarchy2"/>
    <dgm:cxn modelId="{91EF5C3B-1D43-4423-A949-369D85A51897}" srcId="{57680C7F-03AF-4CC1-96CF-982280801B7B}" destId="{38B7B1A3-D23F-48FF-B6AD-50DFDD495E02}" srcOrd="0" destOrd="0" parTransId="{66D463D6-FAF5-42AD-9910-B284D5C29858}" sibTransId="{FCE45BB3-135E-43BF-B83B-92E6F41FB164}"/>
    <dgm:cxn modelId="{44596B61-568F-4B44-98BC-185A55BCA4DC}" type="presOf" srcId="{9740599F-27E0-4585-94E1-8482C0B95117}" destId="{9338E4F5-1FFC-4FDB-B619-E51859004D52}" srcOrd="0" destOrd="0" presId="urn:microsoft.com/office/officeart/2005/8/layout/hierarchy2"/>
    <dgm:cxn modelId="{BE644862-230E-423D-8693-F939DD0512B9}" type="presOf" srcId="{4DFEA839-EFA6-4F9C-88D9-E70806F25322}" destId="{AE3372E1-7B16-44B9-BFB3-2FFE92355F44}" srcOrd="0" destOrd="0" presId="urn:microsoft.com/office/officeart/2005/8/layout/hierarchy2"/>
    <dgm:cxn modelId="{6DCD1143-EEA6-4579-A898-27B9A83EE492}" type="presOf" srcId="{63857A38-3928-4C05-9E27-9617799F7059}" destId="{E34C8014-5654-4BDC-B38B-C799FCFA2CE0}" srcOrd="0" destOrd="0" presId="urn:microsoft.com/office/officeart/2005/8/layout/hierarchy2"/>
    <dgm:cxn modelId="{D0E54146-D21C-4856-BE0E-8F122123FF7D}" type="presOf" srcId="{A0274191-7CD2-41AB-B507-9D4EB6BAA5E8}" destId="{86C537A5-A060-4A85-B5F4-EA6609B121C8}" srcOrd="0" destOrd="0" presId="urn:microsoft.com/office/officeart/2005/8/layout/hierarchy2"/>
    <dgm:cxn modelId="{D7292567-5337-4D27-A7A4-44FCDF3FAA34}" srcId="{22C95D78-B0F3-4F9E-9F9A-624E05712886}" destId="{27F809DF-12F1-461C-8AB4-4C7BDA9E52F5}" srcOrd="0" destOrd="0" parTransId="{E51FE1DF-D4CB-4036-877F-55FF4B95D10D}" sibTransId="{9CDD4C1B-189B-44A5-87CA-B3E1A1678FB5}"/>
    <dgm:cxn modelId="{81DC6247-1431-4B8E-90A3-7440B38BACC3}" type="presOf" srcId="{555E090C-B802-45D9-84E2-38D73282D96B}" destId="{9094F8EB-7BE1-4DCE-ADC9-02C9639A4D9C}" srcOrd="1" destOrd="0" presId="urn:microsoft.com/office/officeart/2005/8/layout/hierarchy2"/>
    <dgm:cxn modelId="{BF3B4068-95D5-460F-8BBC-C677A80C946B}" type="presOf" srcId="{8F633866-FD04-47D4-8AE1-073E640E45C5}" destId="{B815DC59-5710-42B0-B4A2-023AAE328D92}" srcOrd="0" destOrd="0" presId="urn:microsoft.com/office/officeart/2005/8/layout/hierarchy2"/>
    <dgm:cxn modelId="{67A0B76A-8819-48AE-9539-CAE5DDAE7B0E}" srcId="{38B7B1A3-D23F-48FF-B6AD-50DFDD495E02}" destId="{5ED832FA-A269-4F81-A464-DEB86E67745B}" srcOrd="1" destOrd="0" parTransId="{D37A790E-E063-420D-A1FD-2413D14B0B09}" sibTransId="{D7A7F9B2-726E-43B1-BBB7-7A6819561E5A}"/>
    <dgm:cxn modelId="{4046C84A-321A-4D1E-96CA-5909224C3D75}" type="presOf" srcId="{DFE08EAD-3BE4-4790-A88D-563AB5FA1711}" destId="{508559C4-5479-4B95-B180-FA20755BBF50}" srcOrd="0" destOrd="0" presId="urn:microsoft.com/office/officeart/2005/8/layout/hierarchy2"/>
    <dgm:cxn modelId="{3322D64D-DF45-4BB2-8D12-B69DB500B47A}" type="presOf" srcId="{E51FE1DF-D4CB-4036-877F-55FF4B95D10D}" destId="{3B5B0E37-B904-4690-95BF-2092761686F0}" srcOrd="0" destOrd="0" presId="urn:microsoft.com/office/officeart/2005/8/layout/hierarchy2"/>
    <dgm:cxn modelId="{57285A4E-BAFD-40E4-AFC9-F0071E057DC8}" type="presOf" srcId="{AE0DEF80-A081-4F5D-84A2-2C59CA7C8E61}" destId="{5B74D74B-2629-4A14-B9DF-938EF01AF543}" srcOrd="0" destOrd="0" presId="urn:microsoft.com/office/officeart/2005/8/layout/hierarchy2"/>
    <dgm:cxn modelId="{9160896E-0525-4FCC-B15C-BE6B49854624}" srcId="{AF633CCE-09A8-4168-8CA7-008F5B7C5CE9}" destId="{B165BE4B-05BA-4E3D-8B69-0A75928741C7}" srcOrd="0" destOrd="0" parTransId="{6EFEC6FC-B6FA-4A65-B9C7-5A77AA64F3AD}" sibTransId="{CDB3EA2C-B8F3-45E1-BF1B-6A0509185138}"/>
    <dgm:cxn modelId="{0DC98D6F-8A39-4BFD-9DA7-1F7438CE272E}" type="presOf" srcId="{AF633CCE-09A8-4168-8CA7-008F5B7C5CE9}" destId="{346DCFDB-3DAA-4864-BFB4-399B3216B616}" srcOrd="0" destOrd="0" presId="urn:microsoft.com/office/officeart/2005/8/layout/hierarchy2"/>
    <dgm:cxn modelId="{C399C74F-A598-4C7D-A7A0-1D04D4F7D13E}" type="presOf" srcId="{D37A790E-E063-420D-A1FD-2413D14B0B09}" destId="{99E898A6-2DEC-402C-BD27-79471B8A77CF}" srcOrd="0" destOrd="0" presId="urn:microsoft.com/office/officeart/2005/8/layout/hierarchy2"/>
    <dgm:cxn modelId="{9046CA4F-18FF-4DDB-AD07-54F42FFDD0CA}" srcId="{DFE08EAD-3BE4-4790-A88D-563AB5FA1711}" destId="{9740599F-27E0-4585-94E1-8482C0B95117}" srcOrd="0" destOrd="0" parTransId="{8F633866-FD04-47D4-8AE1-073E640E45C5}" sibTransId="{5EB6593C-9C63-4ADF-A915-AC0265D8AD20}"/>
    <dgm:cxn modelId="{C3ECAF50-F2E8-4CEE-BFDC-59DDCC97CE5E}" type="presOf" srcId="{526DA73E-61E2-4D50-BF03-77888AD0E378}" destId="{039E3F2B-9461-4C23-8B32-5A18B6250D88}" srcOrd="1" destOrd="0" presId="urn:microsoft.com/office/officeart/2005/8/layout/hierarchy2"/>
    <dgm:cxn modelId="{82909273-A247-4124-B4BC-E6E7E9B864DB}" srcId="{AE0DEF80-A081-4F5D-84A2-2C59CA7C8E61}" destId="{A0274191-7CD2-41AB-B507-9D4EB6BAA5E8}" srcOrd="0" destOrd="0" parTransId="{555E090C-B802-45D9-84E2-38D73282D96B}" sibTransId="{10D445E6-148D-4AA1-B403-A193087A0F71}"/>
    <dgm:cxn modelId="{9BB8C273-F774-4469-B5CB-0C529CD75476}" type="presOf" srcId="{CE84B929-D030-4541-8A4F-DA1F28496208}" destId="{5CADCB46-C727-4A17-855F-9C142619D3BA}" srcOrd="0" destOrd="0" presId="urn:microsoft.com/office/officeart/2005/8/layout/hierarchy2"/>
    <dgm:cxn modelId="{6E7A1975-2FD2-4032-9F8F-258BC86A75D4}" type="presOf" srcId="{9BDE9A99-E3DB-4308-9474-FF7965772EB2}" destId="{64023323-947B-4497-9B21-090A13760DC6}" srcOrd="0" destOrd="0" presId="urn:microsoft.com/office/officeart/2005/8/layout/hierarchy2"/>
    <dgm:cxn modelId="{86F15F55-F03B-4B4B-923E-A901E946DEA3}" type="presOf" srcId="{3453FC8C-A82B-4602-BF5A-02916D4A65C8}" destId="{1A8CD3BE-2516-46BF-9D75-6231C86EEEB3}" srcOrd="0" destOrd="0" presId="urn:microsoft.com/office/officeart/2005/8/layout/hierarchy2"/>
    <dgm:cxn modelId="{9F1AF375-4658-4931-91E5-D178A01F31F6}" type="presOf" srcId="{8D505C36-6798-4B59-BBAE-2B6F2C6CFB17}" destId="{E659D85B-B636-4182-A340-5DB49C74B431}" srcOrd="1" destOrd="0" presId="urn:microsoft.com/office/officeart/2005/8/layout/hierarchy2"/>
    <dgm:cxn modelId="{AA0E4179-F503-4DD6-8F83-34139BF0D96E}" type="presOf" srcId="{66D463D6-FAF5-42AD-9910-B284D5C29858}" destId="{8945D1FD-A563-4CA0-A441-951F94D09C8E}" srcOrd="1" destOrd="0" presId="urn:microsoft.com/office/officeart/2005/8/layout/hierarchy2"/>
    <dgm:cxn modelId="{D1FD0A7B-6A78-4FE2-A0D9-38E94AA60AE2}" type="presOf" srcId="{CE84B929-D030-4541-8A4F-DA1F28496208}" destId="{FDC6782C-F153-4A40-BF98-034788C33711}" srcOrd="1" destOrd="0" presId="urn:microsoft.com/office/officeart/2005/8/layout/hierarchy2"/>
    <dgm:cxn modelId="{19DBF27E-A9DA-4721-96B5-F53ECEF37A25}" type="presOf" srcId="{FEDB0F8E-F5DB-4255-96A0-B389DFE91CEE}" destId="{431FD4E6-2BF3-4FA8-BA3B-71F237C526E9}" srcOrd="1" destOrd="0" presId="urn:microsoft.com/office/officeart/2005/8/layout/hierarchy2"/>
    <dgm:cxn modelId="{D8247E81-B215-4B23-9CF0-3A697DEAF8D2}" type="presOf" srcId="{526DA73E-61E2-4D50-BF03-77888AD0E378}" destId="{8BFE8954-EB8C-4BEE-A294-AA8CAA55D649}" srcOrd="0" destOrd="0" presId="urn:microsoft.com/office/officeart/2005/8/layout/hierarchy2"/>
    <dgm:cxn modelId="{0BAFC481-11BD-4411-988B-41B845A36DBA}" srcId="{5ED832FA-A269-4F81-A464-DEB86E67745B}" destId="{5C38D8F6-5B8A-4B7C-870E-036F9A7B32FB}" srcOrd="1" destOrd="0" parTransId="{526DA73E-61E2-4D50-BF03-77888AD0E378}" sibTransId="{6BA85F14-EAEA-422F-AB45-E1AD672A3673}"/>
    <dgm:cxn modelId="{F8858584-2B5D-4574-9A11-E69816B281AE}" type="presOf" srcId="{729B1374-3675-4382-A914-EBA13AC889E2}" destId="{02D2E72C-3FA6-4EA9-B155-70063A9016C6}" srcOrd="0" destOrd="0" presId="urn:microsoft.com/office/officeart/2005/8/layout/hierarchy2"/>
    <dgm:cxn modelId="{03083C8A-DF3C-4DB0-B8BF-B6130230F9AF}" type="presOf" srcId="{9BDE9A99-E3DB-4308-9474-FF7965772EB2}" destId="{9E41224C-A625-4459-9D47-770F9715C91A}" srcOrd="1" destOrd="0" presId="urn:microsoft.com/office/officeart/2005/8/layout/hierarchy2"/>
    <dgm:cxn modelId="{744E2D8B-2660-434E-AA8C-997623B4E736}" type="presOf" srcId="{E51FE1DF-D4CB-4036-877F-55FF4B95D10D}" destId="{47A7061B-5796-4325-86CC-E9B37FE6FAF8}" srcOrd="1" destOrd="0" presId="urn:microsoft.com/office/officeart/2005/8/layout/hierarchy2"/>
    <dgm:cxn modelId="{FB0C6D90-C412-4B58-B1F5-90B13F64CA89}" type="presOf" srcId="{D37A790E-E063-420D-A1FD-2413D14B0B09}" destId="{CD0BB1D2-F1E2-4E10-BA31-2209E2E08274}" srcOrd="1" destOrd="0" presId="urn:microsoft.com/office/officeart/2005/8/layout/hierarchy2"/>
    <dgm:cxn modelId="{1795B192-AAEA-48B3-809E-B0C22C8BF4CF}" type="presOf" srcId="{57680C7F-03AF-4CC1-96CF-982280801B7B}" destId="{937AE64C-3F00-442D-A27B-A50D96174C50}" srcOrd="0" destOrd="0" presId="urn:microsoft.com/office/officeart/2005/8/layout/hierarchy2"/>
    <dgm:cxn modelId="{719EA59A-C941-4C1C-AD30-46B1010CDE66}" type="presOf" srcId="{5ED832FA-A269-4F81-A464-DEB86E67745B}" destId="{B4549E33-A00B-4B34-AFC9-6F6E6C7CD65B}" srcOrd="0" destOrd="0" presId="urn:microsoft.com/office/officeart/2005/8/layout/hierarchy2"/>
    <dgm:cxn modelId="{30D2E1A2-D016-43E9-8B0B-BA7DE574D648}" type="presOf" srcId="{9C79DA33-C20A-4239-8B48-0D3F65BF46FB}" destId="{9C6D5E20-2CF3-4E7D-AA50-315F327119E5}" srcOrd="0" destOrd="0" presId="urn:microsoft.com/office/officeart/2005/8/layout/hierarchy2"/>
    <dgm:cxn modelId="{49D2ABAA-6A73-49BA-9415-784D7CAD1636}" type="presOf" srcId="{31BA8075-1E4B-49DF-9EC7-35E644AD9509}" destId="{29847E9B-94E5-42B8-8531-F672D491C863}" srcOrd="1" destOrd="0" presId="urn:microsoft.com/office/officeart/2005/8/layout/hierarchy2"/>
    <dgm:cxn modelId="{50B8D6AE-0C8F-4CF3-AF3E-3E9B1A902EE8}" srcId="{38B7B1A3-D23F-48FF-B6AD-50DFDD495E02}" destId="{22C95D78-B0F3-4F9E-9F9A-624E05712886}" srcOrd="0" destOrd="0" parTransId="{5D9E9D71-E7B2-468F-9634-378D062D55FA}" sibTransId="{ABF04CEC-F4C7-4A43-9EC6-1469AF189BA4}"/>
    <dgm:cxn modelId="{6F4147AF-DF11-4C8A-88F0-443BBCF11093}" type="presOf" srcId="{5D9E9D71-E7B2-468F-9634-378D062D55FA}" destId="{AE66A6A5-603F-4CF0-A38B-3E5F32116520}" srcOrd="0" destOrd="0" presId="urn:microsoft.com/office/officeart/2005/8/layout/hierarchy2"/>
    <dgm:cxn modelId="{956DCDB2-A15C-4A20-8D7A-98CBF4AC1133}" type="presOf" srcId="{9F54502B-9990-4A6C-B605-A1B716A88781}" destId="{80360FD8-BEE9-4393-AA61-1B76B95ED768}" srcOrd="1" destOrd="0" presId="urn:microsoft.com/office/officeart/2005/8/layout/hierarchy2"/>
    <dgm:cxn modelId="{9BABF1B4-588E-4993-A634-75B11E1648A9}" type="presOf" srcId="{9F54502B-9990-4A6C-B605-A1B716A88781}" destId="{836FDC4C-DB49-41E6-B04C-C1CAE32E8A61}" srcOrd="0" destOrd="0" presId="urn:microsoft.com/office/officeart/2005/8/layout/hierarchy2"/>
    <dgm:cxn modelId="{13A70DBB-A0EE-4B13-ADBB-741B9555230C}" type="presOf" srcId="{5D9E9D71-E7B2-468F-9634-378D062D55FA}" destId="{9CDAD452-86D4-4BF2-88C9-83922F1B8F87}" srcOrd="1" destOrd="0" presId="urn:microsoft.com/office/officeart/2005/8/layout/hierarchy2"/>
    <dgm:cxn modelId="{BB0202BF-B68C-4D99-9301-54901527E432}" type="presOf" srcId="{31BA8075-1E4B-49DF-9EC7-35E644AD9509}" destId="{FD1B5B36-58D8-4E8E-B2DE-3AFB3D8BC015}" srcOrd="0" destOrd="0" presId="urn:microsoft.com/office/officeart/2005/8/layout/hierarchy2"/>
    <dgm:cxn modelId="{CA4798C4-4547-4BA6-85EF-84CD5B092849}" type="presOf" srcId="{8D505C36-6798-4B59-BBAE-2B6F2C6CFB17}" destId="{B9956F44-2F9F-4BC1-8CA0-F7BB6E50990C}" srcOrd="0" destOrd="0" presId="urn:microsoft.com/office/officeart/2005/8/layout/hierarchy2"/>
    <dgm:cxn modelId="{1C4D48C8-AA78-421E-90D7-12795F0BDDD5}" type="presOf" srcId="{38B7B1A3-D23F-48FF-B6AD-50DFDD495E02}" destId="{F5FF659F-CA82-4AC2-A9BF-750758B1EBE7}" srcOrd="0" destOrd="0" presId="urn:microsoft.com/office/officeart/2005/8/layout/hierarchy2"/>
    <dgm:cxn modelId="{593BC5CE-D02F-4B6C-A8C3-897DC5C0517C}" type="presOf" srcId="{63857A38-3928-4C05-9E27-9617799F7059}" destId="{BE8B1A01-89BB-4BED-9704-ED80EBF6B215}" srcOrd="1" destOrd="0" presId="urn:microsoft.com/office/officeart/2005/8/layout/hierarchy2"/>
    <dgm:cxn modelId="{5882F9CE-9220-411C-A39D-860ECF34B250}" srcId="{A2CADD2F-0AE4-4723-B88B-3EB948C91A48}" destId="{57680C7F-03AF-4CC1-96CF-982280801B7B}" srcOrd="1" destOrd="0" parTransId="{CE84B929-D030-4541-8A4F-DA1F28496208}" sibTransId="{2F0A1E81-E8F9-4FBE-BA89-1106E30B0B50}"/>
    <dgm:cxn modelId="{B6B5BEDA-DD56-4FCA-B152-4BC75AFBE8F2}" type="presOf" srcId="{555E090C-B802-45D9-84E2-38D73282D96B}" destId="{B46A05F0-12DC-4F63-8F3C-EA4D8074EF79}" srcOrd="0" destOrd="0" presId="urn:microsoft.com/office/officeart/2005/8/layout/hierarchy2"/>
    <dgm:cxn modelId="{71DE2DDE-D90E-49C4-A05E-E3F7F28D2B13}" srcId="{AF633CCE-09A8-4168-8CA7-008F5B7C5CE9}" destId="{DFE08EAD-3BE4-4790-A88D-563AB5FA1711}" srcOrd="1" destOrd="0" parTransId="{4DFEA839-EFA6-4F9C-88D9-E70806F25322}" sibTransId="{39606426-E424-46FE-A7C3-C454BEDCD608}"/>
    <dgm:cxn modelId="{A244D3E0-04F8-426B-B27D-8272FF1FE328}" srcId="{9C79DA33-C20A-4239-8B48-0D3F65BF46FB}" destId="{3453FC8C-A82B-4602-BF5A-02916D4A65C8}" srcOrd="0" destOrd="0" parTransId="{9BDE9A99-E3DB-4308-9474-FF7965772EB2}" sibTransId="{A6322EC4-170A-4190-BB35-3CBCAFA78B53}"/>
    <dgm:cxn modelId="{9FCE28E3-3AF7-4300-B89C-BCFADD26D9C1}" type="presOf" srcId="{5C38D8F6-5B8A-4B7C-870E-036F9A7B32FB}" destId="{C5718E90-E6B5-45DA-A56F-2BD2595AB289}" srcOrd="0" destOrd="0" presId="urn:microsoft.com/office/officeart/2005/8/layout/hierarchy2"/>
    <dgm:cxn modelId="{1E51DDE7-4B76-443A-9AF5-E2B720EDE4D5}" srcId="{16AB17BA-4004-4117-9F34-9F581DAE4B6D}" destId="{64940350-ADDE-4661-8F7A-AA7962DAE58A}" srcOrd="1" destOrd="0" parTransId="{805BE3F4-298E-4C35-BA78-C77B88EBCFBC}" sibTransId="{8F6923CB-41DE-49A4-99B5-B72DDF052EB5}"/>
    <dgm:cxn modelId="{BED83EE8-88D5-413E-B56F-2AB2C0D61B40}" type="presOf" srcId="{805BE3F4-298E-4C35-BA78-C77B88EBCFBC}" destId="{85C7125F-8430-47A6-8F35-F265FF0DEEF5}" srcOrd="1" destOrd="0" presId="urn:microsoft.com/office/officeart/2005/8/layout/hierarchy2"/>
    <dgm:cxn modelId="{B87FB3EF-E9F3-47B8-9247-5C60614D6447}" type="presOf" srcId="{E149E7C8-3532-4A73-BC7A-0705583DD0B0}" destId="{9F713190-0BF4-4939-B511-AB889962EBE9}" srcOrd="0" destOrd="0" presId="urn:microsoft.com/office/officeart/2005/8/layout/hierarchy2"/>
    <dgm:cxn modelId="{EE1670F4-E488-4F51-AA70-9FC68DB38CBD}" type="presOf" srcId="{A126E58C-2CAB-429D-A5CA-9F9F25CDF275}" destId="{F53FCE75-6FBB-4F64-9842-D1060ADBE738}" srcOrd="0" destOrd="0" presId="urn:microsoft.com/office/officeart/2005/8/layout/hierarchy2"/>
    <dgm:cxn modelId="{987F72F4-2580-4DC3-A6C7-A23EA7BA481A}" type="presOf" srcId="{4DFEA839-EFA6-4F9C-88D9-E70806F25322}" destId="{2FD6E030-3F0B-4B8B-AC6C-B2B083AB166C}" srcOrd="1" destOrd="0" presId="urn:microsoft.com/office/officeart/2005/8/layout/hierarchy2"/>
    <dgm:cxn modelId="{D36F36F5-3F2E-49DC-8905-34C0E3E743FB}" type="presOf" srcId="{64940350-ADDE-4661-8F7A-AA7962DAE58A}" destId="{E396F04A-E404-44EF-9BAD-4D702129030A}" srcOrd="0" destOrd="0" presId="urn:microsoft.com/office/officeart/2005/8/layout/hierarchy2"/>
    <dgm:cxn modelId="{AEBD94F9-0273-497A-8A8F-B3E259ACED08}" srcId="{5ED832FA-A269-4F81-A464-DEB86E67745B}" destId="{9C79DA33-C20A-4239-8B48-0D3F65BF46FB}" srcOrd="0" destOrd="0" parTransId="{8D505C36-6798-4B59-BBAE-2B6F2C6CFB17}" sibTransId="{CFBA5C6E-7DC3-4033-9AD0-B1C40B3C5523}"/>
    <dgm:cxn modelId="{8F9DBCFB-B52F-4DA1-AC2D-03B0FEBF30E5}" type="presOf" srcId="{A2CADD2F-0AE4-4723-B88B-3EB948C91A48}" destId="{828F68E3-3202-400F-8377-E243DADE8E82}" srcOrd="0" destOrd="0" presId="urn:microsoft.com/office/officeart/2005/8/layout/hierarchy2"/>
    <dgm:cxn modelId="{3A24654B-A20C-4C91-98FC-DDB919D20F29}" type="presParOf" srcId="{02D2E72C-3FA6-4EA9-B155-70063A9016C6}" destId="{27159E42-6833-4CED-B850-2884977BFDE8}" srcOrd="0" destOrd="0" presId="urn:microsoft.com/office/officeart/2005/8/layout/hierarchy2"/>
    <dgm:cxn modelId="{02445087-72A0-4DAB-A13E-C5B54673DD32}" type="presParOf" srcId="{27159E42-6833-4CED-B850-2884977BFDE8}" destId="{E7961435-C0A1-4269-9B1D-1B693B795A94}" srcOrd="0" destOrd="0" presId="urn:microsoft.com/office/officeart/2005/8/layout/hierarchy2"/>
    <dgm:cxn modelId="{F918DBC2-E2B2-4C2A-B41D-3ED4DED4D4C1}" type="presParOf" srcId="{27159E42-6833-4CED-B850-2884977BFDE8}" destId="{FFAAF247-8C33-4301-84F5-407A25C6025E}" srcOrd="1" destOrd="0" presId="urn:microsoft.com/office/officeart/2005/8/layout/hierarchy2"/>
    <dgm:cxn modelId="{0F88B155-CC94-4657-A766-381957A78909}" type="presParOf" srcId="{FFAAF247-8C33-4301-84F5-407A25C6025E}" destId="{FD1B5B36-58D8-4E8E-B2DE-3AFB3D8BC015}" srcOrd="0" destOrd="0" presId="urn:microsoft.com/office/officeart/2005/8/layout/hierarchy2"/>
    <dgm:cxn modelId="{56EA23CD-F541-4520-90B5-26FCB9A09A54}" type="presParOf" srcId="{FD1B5B36-58D8-4E8E-B2DE-3AFB3D8BC015}" destId="{29847E9B-94E5-42B8-8531-F672D491C863}" srcOrd="0" destOrd="0" presId="urn:microsoft.com/office/officeart/2005/8/layout/hierarchy2"/>
    <dgm:cxn modelId="{971B3C65-58AD-4B68-8132-357087DEBD5F}" type="presParOf" srcId="{FFAAF247-8C33-4301-84F5-407A25C6025E}" destId="{59FF0D3B-4D89-4519-9719-260BA37FC661}" srcOrd="1" destOrd="0" presId="urn:microsoft.com/office/officeart/2005/8/layout/hierarchy2"/>
    <dgm:cxn modelId="{2E8308A6-2F26-4B22-BEFC-9A528FFF6D82}" type="presParOf" srcId="{59FF0D3B-4D89-4519-9719-260BA37FC661}" destId="{828F68E3-3202-400F-8377-E243DADE8E82}" srcOrd="0" destOrd="0" presId="urn:microsoft.com/office/officeart/2005/8/layout/hierarchy2"/>
    <dgm:cxn modelId="{399738E1-AC8F-4AF1-8AB5-1D3E768B0D71}" type="presParOf" srcId="{59FF0D3B-4D89-4519-9719-260BA37FC661}" destId="{CF1502A3-172F-4C36-A030-202AAFD6BC26}" srcOrd="1" destOrd="0" presId="urn:microsoft.com/office/officeart/2005/8/layout/hierarchy2"/>
    <dgm:cxn modelId="{77DD6B22-CE7C-452C-A53D-7AF42A1A0497}" type="presParOf" srcId="{CF1502A3-172F-4C36-A030-202AAFD6BC26}" destId="{E34C8014-5654-4BDC-B38B-C799FCFA2CE0}" srcOrd="0" destOrd="0" presId="urn:microsoft.com/office/officeart/2005/8/layout/hierarchy2"/>
    <dgm:cxn modelId="{1F9B65FF-C5ED-4967-94AE-DA717A5C20FE}" type="presParOf" srcId="{E34C8014-5654-4BDC-B38B-C799FCFA2CE0}" destId="{BE8B1A01-89BB-4BED-9704-ED80EBF6B215}" srcOrd="0" destOrd="0" presId="urn:microsoft.com/office/officeart/2005/8/layout/hierarchy2"/>
    <dgm:cxn modelId="{80AA2FEE-12E8-4CF2-A2D0-4A3A36815105}" type="presParOf" srcId="{CF1502A3-172F-4C36-A030-202AAFD6BC26}" destId="{A815509D-E3AC-4001-8357-8F368EF6538F}" srcOrd="1" destOrd="0" presId="urn:microsoft.com/office/officeart/2005/8/layout/hierarchy2"/>
    <dgm:cxn modelId="{49759B42-5636-4BF4-9CBB-CDA03DFCD3EB}" type="presParOf" srcId="{A815509D-E3AC-4001-8357-8F368EF6538F}" destId="{5B74D74B-2629-4A14-B9DF-938EF01AF543}" srcOrd="0" destOrd="0" presId="urn:microsoft.com/office/officeart/2005/8/layout/hierarchy2"/>
    <dgm:cxn modelId="{1A2CD98E-F15F-4834-B6DB-34B87B5A4BEC}" type="presParOf" srcId="{A815509D-E3AC-4001-8357-8F368EF6538F}" destId="{C9CE383A-D543-4EEE-B03B-F87F7B4D6B5B}" srcOrd="1" destOrd="0" presId="urn:microsoft.com/office/officeart/2005/8/layout/hierarchy2"/>
    <dgm:cxn modelId="{7F807889-3FA9-413F-9B7C-1F8DAE27A1AA}" type="presParOf" srcId="{C9CE383A-D543-4EEE-B03B-F87F7B4D6B5B}" destId="{B46A05F0-12DC-4F63-8F3C-EA4D8074EF79}" srcOrd="0" destOrd="0" presId="urn:microsoft.com/office/officeart/2005/8/layout/hierarchy2"/>
    <dgm:cxn modelId="{D5E7B480-7A8D-4EDF-8827-61CB3E052B81}" type="presParOf" srcId="{B46A05F0-12DC-4F63-8F3C-EA4D8074EF79}" destId="{9094F8EB-7BE1-4DCE-ADC9-02C9639A4D9C}" srcOrd="0" destOrd="0" presId="urn:microsoft.com/office/officeart/2005/8/layout/hierarchy2"/>
    <dgm:cxn modelId="{78A01D05-F18B-4676-B323-F652F062835D}" type="presParOf" srcId="{C9CE383A-D543-4EEE-B03B-F87F7B4D6B5B}" destId="{8E03703E-4390-4D8A-99F5-D8998BE2B3F5}" srcOrd="1" destOrd="0" presId="urn:microsoft.com/office/officeart/2005/8/layout/hierarchy2"/>
    <dgm:cxn modelId="{0AD4DDDA-9847-4DF8-8D06-BA1F502816A5}" type="presParOf" srcId="{8E03703E-4390-4D8A-99F5-D8998BE2B3F5}" destId="{86C537A5-A060-4A85-B5F4-EA6609B121C8}" srcOrd="0" destOrd="0" presId="urn:microsoft.com/office/officeart/2005/8/layout/hierarchy2"/>
    <dgm:cxn modelId="{ADA1CC85-A311-422C-AEFB-A5E326097067}" type="presParOf" srcId="{8E03703E-4390-4D8A-99F5-D8998BE2B3F5}" destId="{8CB53818-3801-486D-80BD-905A17B46274}" srcOrd="1" destOrd="0" presId="urn:microsoft.com/office/officeart/2005/8/layout/hierarchy2"/>
    <dgm:cxn modelId="{E8A1349F-0B80-46BC-84BA-452D0DCAFF94}" type="presParOf" srcId="{CF1502A3-172F-4C36-A030-202AAFD6BC26}" destId="{5CADCB46-C727-4A17-855F-9C142619D3BA}" srcOrd="2" destOrd="0" presId="urn:microsoft.com/office/officeart/2005/8/layout/hierarchy2"/>
    <dgm:cxn modelId="{3777B09F-6A8A-44FB-83C3-8D83C668DCA1}" type="presParOf" srcId="{5CADCB46-C727-4A17-855F-9C142619D3BA}" destId="{FDC6782C-F153-4A40-BF98-034788C33711}" srcOrd="0" destOrd="0" presId="urn:microsoft.com/office/officeart/2005/8/layout/hierarchy2"/>
    <dgm:cxn modelId="{2738B097-EC5B-483F-91D6-E9CB7E3E262E}" type="presParOf" srcId="{CF1502A3-172F-4C36-A030-202AAFD6BC26}" destId="{E4102C43-051A-44F2-AFE8-6509BEBD4BF1}" srcOrd="3" destOrd="0" presId="urn:microsoft.com/office/officeart/2005/8/layout/hierarchy2"/>
    <dgm:cxn modelId="{5A7139DF-F4DD-4996-AF9E-A63BD872E619}" type="presParOf" srcId="{E4102C43-051A-44F2-AFE8-6509BEBD4BF1}" destId="{937AE64C-3F00-442D-A27B-A50D96174C50}" srcOrd="0" destOrd="0" presId="urn:microsoft.com/office/officeart/2005/8/layout/hierarchy2"/>
    <dgm:cxn modelId="{40F908AF-E01C-483D-867D-1191CC9C7127}" type="presParOf" srcId="{E4102C43-051A-44F2-AFE8-6509BEBD4BF1}" destId="{9FD48E62-A35E-4AAF-B71C-35F08D80C0EB}" srcOrd="1" destOrd="0" presId="urn:microsoft.com/office/officeart/2005/8/layout/hierarchy2"/>
    <dgm:cxn modelId="{0EF7FAFB-1359-4FDC-900A-D2C7A5C1D098}" type="presParOf" srcId="{9FD48E62-A35E-4AAF-B71C-35F08D80C0EB}" destId="{FE590DE5-3333-4737-9F3C-94C3229A3A39}" srcOrd="0" destOrd="0" presId="urn:microsoft.com/office/officeart/2005/8/layout/hierarchy2"/>
    <dgm:cxn modelId="{446CD78C-5343-4BE7-84F5-8A17EE57C5DE}" type="presParOf" srcId="{FE590DE5-3333-4737-9F3C-94C3229A3A39}" destId="{8945D1FD-A563-4CA0-A441-951F94D09C8E}" srcOrd="0" destOrd="0" presId="urn:microsoft.com/office/officeart/2005/8/layout/hierarchy2"/>
    <dgm:cxn modelId="{C7D94718-B4EF-48D8-9FC4-7717B2115CB3}" type="presParOf" srcId="{9FD48E62-A35E-4AAF-B71C-35F08D80C0EB}" destId="{A0E734CF-6329-4D11-8EF5-58101C7D75FD}" srcOrd="1" destOrd="0" presId="urn:microsoft.com/office/officeart/2005/8/layout/hierarchy2"/>
    <dgm:cxn modelId="{91D9C343-6A2A-4971-B230-6E2C90A0F965}" type="presParOf" srcId="{A0E734CF-6329-4D11-8EF5-58101C7D75FD}" destId="{F5FF659F-CA82-4AC2-A9BF-750758B1EBE7}" srcOrd="0" destOrd="0" presId="urn:microsoft.com/office/officeart/2005/8/layout/hierarchy2"/>
    <dgm:cxn modelId="{B466704A-D314-4316-A314-7FFA6CA42F6D}" type="presParOf" srcId="{A0E734CF-6329-4D11-8EF5-58101C7D75FD}" destId="{75B17308-AF1F-42CE-A641-CDABB2EA98C3}" srcOrd="1" destOrd="0" presId="urn:microsoft.com/office/officeart/2005/8/layout/hierarchy2"/>
    <dgm:cxn modelId="{447B6DAA-5B0D-4ECE-97A2-F46BC2AEA5A9}" type="presParOf" srcId="{75B17308-AF1F-42CE-A641-CDABB2EA98C3}" destId="{AE66A6A5-603F-4CF0-A38B-3E5F32116520}" srcOrd="0" destOrd="0" presId="urn:microsoft.com/office/officeart/2005/8/layout/hierarchy2"/>
    <dgm:cxn modelId="{6187C369-4067-42C9-A8B8-F238CCEC9A7B}" type="presParOf" srcId="{AE66A6A5-603F-4CF0-A38B-3E5F32116520}" destId="{9CDAD452-86D4-4BF2-88C9-83922F1B8F87}" srcOrd="0" destOrd="0" presId="urn:microsoft.com/office/officeart/2005/8/layout/hierarchy2"/>
    <dgm:cxn modelId="{EA63C49F-C7A0-46C9-BD9B-CA8FE8E8B1E4}" type="presParOf" srcId="{75B17308-AF1F-42CE-A641-CDABB2EA98C3}" destId="{3FF5A992-8213-47CA-9E94-99CFA54E54D1}" srcOrd="1" destOrd="0" presId="urn:microsoft.com/office/officeart/2005/8/layout/hierarchy2"/>
    <dgm:cxn modelId="{DEE3F7C5-8490-4464-908B-F5D23F9D788A}" type="presParOf" srcId="{3FF5A992-8213-47CA-9E94-99CFA54E54D1}" destId="{2C46A2B1-8481-4226-8B0B-7A5F12B791B5}" srcOrd="0" destOrd="0" presId="urn:microsoft.com/office/officeart/2005/8/layout/hierarchy2"/>
    <dgm:cxn modelId="{C56719AD-A663-4D4A-925A-11974E10F60B}" type="presParOf" srcId="{3FF5A992-8213-47CA-9E94-99CFA54E54D1}" destId="{30EC449F-F2DD-43B1-BC81-1F303371051D}" srcOrd="1" destOrd="0" presId="urn:microsoft.com/office/officeart/2005/8/layout/hierarchy2"/>
    <dgm:cxn modelId="{99BD04F0-63C8-4763-9C3B-9580E47EFAC6}" type="presParOf" srcId="{30EC449F-F2DD-43B1-BC81-1F303371051D}" destId="{3B5B0E37-B904-4690-95BF-2092761686F0}" srcOrd="0" destOrd="0" presId="urn:microsoft.com/office/officeart/2005/8/layout/hierarchy2"/>
    <dgm:cxn modelId="{21834A91-CB1F-466D-99BC-B28465F3DACF}" type="presParOf" srcId="{3B5B0E37-B904-4690-95BF-2092761686F0}" destId="{47A7061B-5796-4325-86CC-E9B37FE6FAF8}" srcOrd="0" destOrd="0" presId="urn:microsoft.com/office/officeart/2005/8/layout/hierarchy2"/>
    <dgm:cxn modelId="{77B26E9C-5F1B-4C92-A4F6-A31B879931B9}" type="presParOf" srcId="{30EC449F-F2DD-43B1-BC81-1F303371051D}" destId="{44352B63-7706-40BB-AA0E-33AC3800FD51}" srcOrd="1" destOrd="0" presId="urn:microsoft.com/office/officeart/2005/8/layout/hierarchy2"/>
    <dgm:cxn modelId="{27962136-7D16-432C-B519-59C8F1D23071}" type="presParOf" srcId="{44352B63-7706-40BB-AA0E-33AC3800FD51}" destId="{69FE837F-7634-4C81-A798-158FC7B50FD8}" srcOrd="0" destOrd="0" presId="urn:microsoft.com/office/officeart/2005/8/layout/hierarchy2"/>
    <dgm:cxn modelId="{D9F20778-CA90-4E66-A237-AB0F893B9E6A}" type="presParOf" srcId="{44352B63-7706-40BB-AA0E-33AC3800FD51}" destId="{E528C0B5-05D6-4FD4-AE2A-069C0D5FDBC8}" srcOrd="1" destOrd="0" presId="urn:microsoft.com/office/officeart/2005/8/layout/hierarchy2"/>
    <dgm:cxn modelId="{34BDAB5A-4B8B-459B-901B-25CE2BA411E0}" type="presParOf" srcId="{75B17308-AF1F-42CE-A641-CDABB2EA98C3}" destId="{99E898A6-2DEC-402C-BD27-79471B8A77CF}" srcOrd="2" destOrd="0" presId="urn:microsoft.com/office/officeart/2005/8/layout/hierarchy2"/>
    <dgm:cxn modelId="{620A9A81-C61F-4616-A741-313B7008DCFB}" type="presParOf" srcId="{99E898A6-2DEC-402C-BD27-79471B8A77CF}" destId="{CD0BB1D2-F1E2-4E10-BA31-2209E2E08274}" srcOrd="0" destOrd="0" presId="urn:microsoft.com/office/officeart/2005/8/layout/hierarchy2"/>
    <dgm:cxn modelId="{7B16DAD5-B6F4-4EF7-BC85-879B6AEC0347}" type="presParOf" srcId="{75B17308-AF1F-42CE-A641-CDABB2EA98C3}" destId="{5C3C0990-1E52-491F-BF26-CEF0E2942CD0}" srcOrd="3" destOrd="0" presId="urn:microsoft.com/office/officeart/2005/8/layout/hierarchy2"/>
    <dgm:cxn modelId="{26F3D9B6-88E8-43A4-AA26-E06F07D2541B}" type="presParOf" srcId="{5C3C0990-1E52-491F-BF26-CEF0E2942CD0}" destId="{B4549E33-A00B-4B34-AFC9-6F6E6C7CD65B}" srcOrd="0" destOrd="0" presId="urn:microsoft.com/office/officeart/2005/8/layout/hierarchy2"/>
    <dgm:cxn modelId="{73D7EED5-4C88-4B22-8D4F-D17E15AB687E}" type="presParOf" srcId="{5C3C0990-1E52-491F-BF26-CEF0E2942CD0}" destId="{16FB64D6-DE82-44F8-91FE-F8A51429E840}" srcOrd="1" destOrd="0" presId="urn:microsoft.com/office/officeart/2005/8/layout/hierarchy2"/>
    <dgm:cxn modelId="{442D3583-7DE3-4BD4-B80A-0090A5D95C7E}" type="presParOf" srcId="{16FB64D6-DE82-44F8-91FE-F8A51429E840}" destId="{B9956F44-2F9F-4BC1-8CA0-F7BB6E50990C}" srcOrd="0" destOrd="0" presId="urn:microsoft.com/office/officeart/2005/8/layout/hierarchy2"/>
    <dgm:cxn modelId="{78E21D13-71BF-48CD-8A4F-7E37FB1ACA22}" type="presParOf" srcId="{B9956F44-2F9F-4BC1-8CA0-F7BB6E50990C}" destId="{E659D85B-B636-4182-A340-5DB49C74B431}" srcOrd="0" destOrd="0" presId="urn:microsoft.com/office/officeart/2005/8/layout/hierarchy2"/>
    <dgm:cxn modelId="{0FE611DB-763D-4920-A058-AD0607357283}" type="presParOf" srcId="{16FB64D6-DE82-44F8-91FE-F8A51429E840}" destId="{802C8FDE-E263-44B8-9CA1-EB494F63253A}" srcOrd="1" destOrd="0" presId="urn:microsoft.com/office/officeart/2005/8/layout/hierarchy2"/>
    <dgm:cxn modelId="{E24CDC43-62D7-4706-8939-52CA9BF6D1BF}" type="presParOf" srcId="{802C8FDE-E263-44B8-9CA1-EB494F63253A}" destId="{9C6D5E20-2CF3-4E7D-AA50-315F327119E5}" srcOrd="0" destOrd="0" presId="urn:microsoft.com/office/officeart/2005/8/layout/hierarchy2"/>
    <dgm:cxn modelId="{23856DD6-7F67-4A1A-B81A-5AFF4CEEB750}" type="presParOf" srcId="{802C8FDE-E263-44B8-9CA1-EB494F63253A}" destId="{F55B376B-25CF-4F0E-AE51-B03E1C353948}" srcOrd="1" destOrd="0" presId="urn:microsoft.com/office/officeart/2005/8/layout/hierarchy2"/>
    <dgm:cxn modelId="{C83CC963-139D-4BA1-9494-666B8E135296}" type="presParOf" srcId="{F55B376B-25CF-4F0E-AE51-B03E1C353948}" destId="{64023323-947B-4497-9B21-090A13760DC6}" srcOrd="0" destOrd="0" presId="urn:microsoft.com/office/officeart/2005/8/layout/hierarchy2"/>
    <dgm:cxn modelId="{620055BA-0499-4349-BE81-F1FED6ADAFCB}" type="presParOf" srcId="{64023323-947B-4497-9B21-090A13760DC6}" destId="{9E41224C-A625-4459-9D47-770F9715C91A}" srcOrd="0" destOrd="0" presId="urn:microsoft.com/office/officeart/2005/8/layout/hierarchy2"/>
    <dgm:cxn modelId="{BC202EBB-A3D5-4ED8-8FAA-39A498BF77FC}" type="presParOf" srcId="{F55B376B-25CF-4F0E-AE51-B03E1C353948}" destId="{B5D5D96B-D6F1-47B5-A8DC-9C1BB954575F}" srcOrd="1" destOrd="0" presId="urn:microsoft.com/office/officeart/2005/8/layout/hierarchy2"/>
    <dgm:cxn modelId="{CC41D62E-C679-4C42-925E-C2B30E88A22B}" type="presParOf" srcId="{B5D5D96B-D6F1-47B5-A8DC-9C1BB954575F}" destId="{1A8CD3BE-2516-46BF-9D75-6231C86EEEB3}" srcOrd="0" destOrd="0" presId="urn:microsoft.com/office/officeart/2005/8/layout/hierarchy2"/>
    <dgm:cxn modelId="{395972CC-70D3-4530-8076-DA4A8B67560C}" type="presParOf" srcId="{B5D5D96B-D6F1-47B5-A8DC-9C1BB954575F}" destId="{24B8DA86-F4BE-4606-B43C-3E29205296B6}" srcOrd="1" destOrd="0" presId="urn:microsoft.com/office/officeart/2005/8/layout/hierarchy2"/>
    <dgm:cxn modelId="{507A6CDF-2EC4-4FEE-84F2-A21780098B78}" type="presParOf" srcId="{16FB64D6-DE82-44F8-91FE-F8A51429E840}" destId="{8BFE8954-EB8C-4BEE-A294-AA8CAA55D649}" srcOrd="2" destOrd="0" presId="urn:microsoft.com/office/officeart/2005/8/layout/hierarchy2"/>
    <dgm:cxn modelId="{53C5F5D3-6AD4-481C-96AE-C61235904C75}" type="presParOf" srcId="{8BFE8954-EB8C-4BEE-A294-AA8CAA55D649}" destId="{039E3F2B-9461-4C23-8B32-5A18B6250D88}" srcOrd="0" destOrd="0" presId="urn:microsoft.com/office/officeart/2005/8/layout/hierarchy2"/>
    <dgm:cxn modelId="{651B4BED-39B9-4493-885A-06656FBE420A}" type="presParOf" srcId="{16FB64D6-DE82-44F8-91FE-F8A51429E840}" destId="{017DB44E-281A-4EAA-B2CD-B605505A14C6}" srcOrd="3" destOrd="0" presId="urn:microsoft.com/office/officeart/2005/8/layout/hierarchy2"/>
    <dgm:cxn modelId="{F06F5E2A-D6B9-461D-B3FD-3AC70AA6B847}" type="presParOf" srcId="{017DB44E-281A-4EAA-B2CD-B605505A14C6}" destId="{C5718E90-E6B5-45DA-A56F-2BD2595AB289}" srcOrd="0" destOrd="0" presId="urn:microsoft.com/office/officeart/2005/8/layout/hierarchy2"/>
    <dgm:cxn modelId="{0A109C6C-FAA9-4119-9F32-BB63A1A08055}" type="presParOf" srcId="{017DB44E-281A-4EAA-B2CD-B605505A14C6}" destId="{8C56411F-9201-44A6-8C81-8B3599207FF8}" srcOrd="1" destOrd="0" presId="urn:microsoft.com/office/officeart/2005/8/layout/hierarchy2"/>
    <dgm:cxn modelId="{D7554EBA-AD75-44BD-A3C1-FD3FDB65A4B0}" type="presParOf" srcId="{8C56411F-9201-44A6-8C81-8B3599207FF8}" destId="{F53FCE75-6FBB-4F64-9842-D1060ADBE738}" srcOrd="0" destOrd="0" presId="urn:microsoft.com/office/officeart/2005/8/layout/hierarchy2"/>
    <dgm:cxn modelId="{ADE5184B-5615-4F13-898F-0B2BC9A76158}" type="presParOf" srcId="{F53FCE75-6FBB-4F64-9842-D1060ADBE738}" destId="{E7980AB1-BCCC-4A1F-B1B4-0D9B0657C7F5}" srcOrd="0" destOrd="0" presId="urn:microsoft.com/office/officeart/2005/8/layout/hierarchy2"/>
    <dgm:cxn modelId="{8DC7406C-CA6A-47BC-A8AF-C8A3F8A4054D}" type="presParOf" srcId="{8C56411F-9201-44A6-8C81-8B3599207FF8}" destId="{99EDA5F1-BA19-4055-A728-6F5CE9558BFC}" srcOrd="1" destOrd="0" presId="urn:microsoft.com/office/officeart/2005/8/layout/hierarchy2"/>
    <dgm:cxn modelId="{2B107B9B-2201-4192-8337-A0EA0B2B8550}" type="presParOf" srcId="{99EDA5F1-BA19-4055-A728-6F5CE9558BFC}" destId="{30D6399D-A20A-4796-8E80-57FACA573B75}" srcOrd="0" destOrd="0" presId="urn:microsoft.com/office/officeart/2005/8/layout/hierarchy2"/>
    <dgm:cxn modelId="{6C13BAFC-3A3A-490F-8029-48B032A6CB62}" type="presParOf" srcId="{99EDA5F1-BA19-4055-A728-6F5CE9558BFC}" destId="{41EE8A52-26ED-40FA-9664-1A9CA8C11823}" srcOrd="1" destOrd="0" presId="urn:microsoft.com/office/officeart/2005/8/layout/hierarchy2"/>
    <dgm:cxn modelId="{5AB357E5-9FA9-4C0F-B0FA-9BAE6DE4E537}" type="presParOf" srcId="{FFAAF247-8C33-4301-84F5-407A25C6025E}" destId="{8E046A35-CB40-46D3-B5F6-171C5887F0CF}" srcOrd="2" destOrd="0" presId="urn:microsoft.com/office/officeart/2005/8/layout/hierarchy2"/>
    <dgm:cxn modelId="{95082BD2-446F-4261-93F5-A3F04B167A4F}" type="presParOf" srcId="{8E046A35-CB40-46D3-B5F6-171C5887F0CF}" destId="{85C7125F-8430-47A6-8F35-F265FF0DEEF5}" srcOrd="0" destOrd="0" presId="urn:microsoft.com/office/officeart/2005/8/layout/hierarchy2"/>
    <dgm:cxn modelId="{8D07DCE3-3D76-4D9F-9193-84E8B97E240B}" type="presParOf" srcId="{FFAAF247-8C33-4301-84F5-407A25C6025E}" destId="{C1BA2487-7823-4E30-90EE-C53E01C2A5D5}" srcOrd="3" destOrd="0" presId="urn:microsoft.com/office/officeart/2005/8/layout/hierarchy2"/>
    <dgm:cxn modelId="{10D3F0FC-16DD-4EDD-A596-ADB471E7EC7E}" type="presParOf" srcId="{C1BA2487-7823-4E30-90EE-C53E01C2A5D5}" destId="{E396F04A-E404-44EF-9BAD-4D702129030A}" srcOrd="0" destOrd="0" presId="urn:microsoft.com/office/officeart/2005/8/layout/hierarchy2"/>
    <dgm:cxn modelId="{3F8D5F88-011E-4007-8E34-DAE184EC1AB6}" type="presParOf" srcId="{C1BA2487-7823-4E30-90EE-C53E01C2A5D5}" destId="{62B490F6-1B32-4B6D-9EEE-AEDEF254A607}" srcOrd="1" destOrd="0" presId="urn:microsoft.com/office/officeart/2005/8/layout/hierarchy2"/>
    <dgm:cxn modelId="{C566EE8E-17EE-4D12-AFDD-BA9F81554B06}" type="presParOf" srcId="{62B490F6-1B32-4B6D-9EEE-AEDEF254A607}" destId="{836FDC4C-DB49-41E6-B04C-C1CAE32E8A61}" srcOrd="0" destOrd="0" presId="urn:microsoft.com/office/officeart/2005/8/layout/hierarchy2"/>
    <dgm:cxn modelId="{3C5FA254-D45C-4C77-BCB0-2CCC71C34F8E}" type="presParOf" srcId="{836FDC4C-DB49-41E6-B04C-C1CAE32E8A61}" destId="{80360FD8-BEE9-4393-AA61-1B76B95ED768}" srcOrd="0" destOrd="0" presId="urn:microsoft.com/office/officeart/2005/8/layout/hierarchy2"/>
    <dgm:cxn modelId="{4C09B00A-421F-428F-8234-4E51F5B739B4}" type="presParOf" srcId="{62B490F6-1B32-4B6D-9EEE-AEDEF254A607}" destId="{145CB132-A140-447B-85FA-262C796F6749}" srcOrd="1" destOrd="0" presId="urn:microsoft.com/office/officeart/2005/8/layout/hierarchy2"/>
    <dgm:cxn modelId="{CD001F11-ECAB-4120-8009-3206671020A2}" type="presParOf" srcId="{145CB132-A140-447B-85FA-262C796F6749}" destId="{346DCFDB-3DAA-4864-BFB4-399B3216B616}" srcOrd="0" destOrd="0" presId="urn:microsoft.com/office/officeart/2005/8/layout/hierarchy2"/>
    <dgm:cxn modelId="{0FF4B34B-3A77-4A07-A3B3-C31B80EEF43C}" type="presParOf" srcId="{145CB132-A140-447B-85FA-262C796F6749}" destId="{997CB050-2B6E-445E-891F-1906F3A4D10B}" srcOrd="1" destOrd="0" presId="urn:microsoft.com/office/officeart/2005/8/layout/hierarchy2"/>
    <dgm:cxn modelId="{44B094CA-8FEF-44FA-A35E-1F2DF830FC02}" type="presParOf" srcId="{997CB050-2B6E-445E-891F-1906F3A4D10B}" destId="{52EC1999-777E-406C-808F-898C59744714}" srcOrd="0" destOrd="0" presId="urn:microsoft.com/office/officeart/2005/8/layout/hierarchy2"/>
    <dgm:cxn modelId="{6E3B432B-81F6-4919-8223-352C95D38414}" type="presParOf" srcId="{52EC1999-777E-406C-808F-898C59744714}" destId="{631D428A-915B-4774-B104-C6F22E240BC4}" srcOrd="0" destOrd="0" presId="urn:microsoft.com/office/officeart/2005/8/layout/hierarchy2"/>
    <dgm:cxn modelId="{6F54077E-840A-45E9-B3E5-774DBC01B485}" type="presParOf" srcId="{997CB050-2B6E-445E-891F-1906F3A4D10B}" destId="{F562A24B-026C-4B70-AE04-6CC4424FE90F}" srcOrd="1" destOrd="0" presId="urn:microsoft.com/office/officeart/2005/8/layout/hierarchy2"/>
    <dgm:cxn modelId="{A582C68A-5DD7-4748-9F96-174641768EC5}" type="presParOf" srcId="{F562A24B-026C-4B70-AE04-6CC4424FE90F}" destId="{22DC345B-0521-4713-90DF-FD450EC673C6}" srcOrd="0" destOrd="0" presId="urn:microsoft.com/office/officeart/2005/8/layout/hierarchy2"/>
    <dgm:cxn modelId="{85E67CC0-B232-4B7A-A0AA-78DD1A3516B8}" type="presParOf" srcId="{F562A24B-026C-4B70-AE04-6CC4424FE90F}" destId="{EE771E75-BE58-43AD-B24E-E45E8246A076}" srcOrd="1" destOrd="0" presId="urn:microsoft.com/office/officeart/2005/8/layout/hierarchy2"/>
    <dgm:cxn modelId="{29747078-3BEB-421C-982A-6E8D18259E48}" type="presParOf" srcId="{EE771E75-BE58-43AD-B24E-E45E8246A076}" destId="{6848BDFC-A3C5-48D3-B71C-02E0C04CBCEB}" srcOrd="0" destOrd="0" presId="urn:microsoft.com/office/officeart/2005/8/layout/hierarchy2"/>
    <dgm:cxn modelId="{0E138F3F-213E-4AEF-8427-C28CACCB9A55}" type="presParOf" srcId="{6848BDFC-A3C5-48D3-B71C-02E0C04CBCEB}" destId="{431FD4E6-2BF3-4FA8-BA3B-71F237C526E9}" srcOrd="0" destOrd="0" presId="urn:microsoft.com/office/officeart/2005/8/layout/hierarchy2"/>
    <dgm:cxn modelId="{56AFEE36-7D8A-4008-9457-1490646166EE}" type="presParOf" srcId="{EE771E75-BE58-43AD-B24E-E45E8246A076}" destId="{860A30C7-F258-4180-B740-0AA0E8E4C939}" srcOrd="1" destOrd="0" presId="urn:microsoft.com/office/officeart/2005/8/layout/hierarchy2"/>
    <dgm:cxn modelId="{EADE3DDA-64E1-4A6E-AF1E-888D693FC8D5}" type="presParOf" srcId="{860A30C7-F258-4180-B740-0AA0E8E4C939}" destId="{9F713190-0BF4-4939-B511-AB889962EBE9}" srcOrd="0" destOrd="0" presId="urn:microsoft.com/office/officeart/2005/8/layout/hierarchy2"/>
    <dgm:cxn modelId="{B58DBC0E-B404-4F91-AB52-C5C2AF6C3B11}" type="presParOf" srcId="{860A30C7-F258-4180-B740-0AA0E8E4C939}" destId="{5AB9D7FC-9A1B-458C-B183-3FF9F67A896E}" srcOrd="1" destOrd="0" presId="urn:microsoft.com/office/officeart/2005/8/layout/hierarchy2"/>
    <dgm:cxn modelId="{DD8865B3-A9DC-491F-A076-D385D2DA13AD}" type="presParOf" srcId="{997CB050-2B6E-445E-891F-1906F3A4D10B}" destId="{AE3372E1-7B16-44B9-BFB3-2FFE92355F44}" srcOrd="2" destOrd="0" presId="urn:microsoft.com/office/officeart/2005/8/layout/hierarchy2"/>
    <dgm:cxn modelId="{D02FD667-FFC4-4F97-B0FE-7920CD2B4F58}" type="presParOf" srcId="{AE3372E1-7B16-44B9-BFB3-2FFE92355F44}" destId="{2FD6E030-3F0B-4B8B-AC6C-B2B083AB166C}" srcOrd="0" destOrd="0" presId="urn:microsoft.com/office/officeart/2005/8/layout/hierarchy2"/>
    <dgm:cxn modelId="{6ECE466E-7DF7-417E-95F1-A6EB926FD686}" type="presParOf" srcId="{997CB050-2B6E-445E-891F-1906F3A4D10B}" destId="{0C7225C4-8EC0-4EC5-BD94-017402350F0D}" srcOrd="3" destOrd="0" presId="urn:microsoft.com/office/officeart/2005/8/layout/hierarchy2"/>
    <dgm:cxn modelId="{B4EC4F1D-D99B-45A9-8F5E-BEBA553A73BA}" type="presParOf" srcId="{0C7225C4-8EC0-4EC5-BD94-017402350F0D}" destId="{508559C4-5479-4B95-B180-FA20755BBF50}" srcOrd="0" destOrd="0" presId="urn:microsoft.com/office/officeart/2005/8/layout/hierarchy2"/>
    <dgm:cxn modelId="{B5A4844E-7319-4267-B1E4-19B9871388A3}" type="presParOf" srcId="{0C7225C4-8EC0-4EC5-BD94-017402350F0D}" destId="{82B560A6-4E7A-4E2C-A3C1-E999715C2B98}" srcOrd="1" destOrd="0" presId="urn:microsoft.com/office/officeart/2005/8/layout/hierarchy2"/>
    <dgm:cxn modelId="{B8509034-EC0A-4019-89A3-2766D54BA28D}" type="presParOf" srcId="{82B560A6-4E7A-4E2C-A3C1-E999715C2B98}" destId="{B815DC59-5710-42B0-B4A2-023AAE328D92}" srcOrd="0" destOrd="0" presId="urn:microsoft.com/office/officeart/2005/8/layout/hierarchy2"/>
    <dgm:cxn modelId="{BDF64C5C-952D-48F8-9E16-4AAB1DC036BF}" type="presParOf" srcId="{B815DC59-5710-42B0-B4A2-023AAE328D92}" destId="{817D9184-E6AF-4FF3-8B80-5114BE8D9482}" srcOrd="0" destOrd="0" presId="urn:microsoft.com/office/officeart/2005/8/layout/hierarchy2"/>
    <dgm:cxn modelId="{2412B48D-FD26-47BF-8B55-00A1BECE61F9}" type="presParOf" srcId="{82B560A6-4E7A-4E2C-A3C1-E999715C2B98}" destId="{365EC39E-1FDB-4EE6-A222-A45CDA0DDF78}" srcOrd="1" destOrd="0" presId="urn:microsoft.com/office/officeart/2005/8/layout/hierarchy2"/>
    <dgm:cxn modelId="{37140D3F-E854-4BCD-903F-5B620A9BBCD5}" type="presParOf" srcId="{365EC39E-1FDB-4EE6-A222-A45CDA0DDF78}" destId="{9338E4F5-1FFC-4FDB-B619-E51859004D52}" srcOrd="0" destOrd="0" presId="urn:microsoft.com/office/officeart/2005/8/layout/hierarchy2"/>
    <dgm:cxn modelId="{295B4EC2-51A1-489F-96C1-46BFDA792650}" type="presParOf" srcId="{365EC39E-1FDB-4EE6-A222-A45CDA0DDF78}" destId="{A3F53756-899E-4BB0-B8D9-FCAEEAE3CD43}" srcOrd="1" destOrd="0" presId="urn:microsoft.com/office/officeart/2005/8/layout/hierarchy2"/>
  </dgm:cxnLst>
  <dgm:bg/>
  <dgm:whole>
    <a:ln w="12700">
      <a:noFill/>
    </a:ln>
  </dgm:whole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E7961435-C0A1-4269-9B1D-1B693B795A94}">
      <dsp:nvSpPr>
        <dsp:cNvPr id="0" name=""/>
        <dsp:cNvSpPr/>
      </dsp:nvSpPr>
      <dsp:spPr>
        <a:xfrm>
          <a:off x="3425" y="1400153"/>
          <a:ext cx="893337" cy="446668"/>
        </a:xfrm>
        <a:prstGeom prst="roundRect">
          <a:avLst>
            <a:gd name="adj" fmla="val 10000"/>
          </a:avLst>
        </a:prstGeom>
        <a:solidFill>
          <a:schemeClr val="lt1"/>
        </a:solidFill>
        <a:ln w="19050" cap="flat" cmpd="sng" algn="ctr">
          <a:solidFill>
            <a:schemeClr val="accent1"/>
          </a:solidFill>
          <a:prstDash val="solid"/>
          <a:miter lim="800000"/>
        </a:ln>
        <a:effectLst/>
      </dsp:spPr>
      <dsp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指标类型</a:t>
          </a:r>
        </a:p>
      </dsp:txBody>
      <dsp:txXfrm>
        <a:off x="16507" y="1413235"/>
        <a:ext cx="867173" cy="420504"/>
      </dsp:txXfrm>
    </dsp:sp>
    <dsp:sp modelId="{FD1B5B36-58D8-4E8E-B2DE-3AFB3D8BC015}">
      <dsp:nvSpPr>
        <dsp:cNvPr id="0" name=""/>
        <dsp:cNvSpPr/>
      </dsp:nvSpPr>
      <dsp:spPr>
        <a:xfrm rot="17639968">
          <a:off x="636150" y="1209022"/>
          <a:ext cx="878560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878560" y="13161"/>
              </a:lnTo>
            </a:path>
          </a:pathLst>
        </a:custGeom>
        <a:noFill/>
        <a:ln w="12700" cap="flat" cmpd="sng" algn="ctr">
          <a:solidFill>
            <a:schemeClr val="accent1">
              <a:shade val="6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1053466" y="1200219"/>
        <a:ext cx="43928" cy="43928"/>
      </dsp:txXfrm>
    </dsp:sp>
    <dsp:sp modelId="{828F68E3-3202-400F-8377-E243DADE8E82}">
      <dsp:nvSpPr>
        <dsp:cNvPr id="0" name=""/>
        <dsp:cNvSpPr/>
      </dsp:nvSpPr>
      <dsp:spPr>
        <a:xfrm>
          <a:off x="1254098" y="597545"/>
          <a:ext cx="893337" cy="446668"/>
        </a:xfrm>
        <a:prstGeom prst="roundRect">
          <a:avLst>
            <a:gd name="adj" fmla="val 10000"/>
          </a:avLst>
        </a:prstGeom>
        <a:solidFill>
          <a:schemeClr val="lt1"/>
        </a:solidFill>
        <a:ln w="19050" cap="flat" cmpd="sng" algn="ctr">
          <a:solidFill>
            <a:schemeClr val="accent1"/>
          </a:solidFill>
          <a:prstDash val="solid"/>
          <a:miter lim="800000"/>
        </a:ln>
        <a:effectLst/>
      </dsp:spPr>
      <dsp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均值</a:t>
          </a:r>
        </a:p>
      </dsp:txBody>
      <dsp:txXfrm>
        <a:off x="1267180" y="610627"/>
        <a:ext cx="867173" cy="420504"/>
      </dsp:txXfrm>
    </dsp:sp>
    <dsp:sp modelId="{E34C8014-5654-4BDC-B38B-C799FCFA2CE0}">
      <dsp:nvSpPr>
        <dsp:cNvPr id="0" name=""/>
        <dsp:cNvSpPr/>
      </dsp:nvSpPr>
      <dsp:spPr>
        <a:xfrm rot="18509147">
          <a:off x="2039004" y="582987"/>
          <a:ext cx="574197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574197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2311748" y="581794"/>
        <a:ext cx="28709" cy="28709"/>
      </dsp:txXfrm>
    </dsp:sp>
    <dsp:sp modelId="{5B74D74B-2629-4A14-B9DF-938EF01AF543}">
      <dsp:nvSpPr>
        <dsp:cNvPr id="0" name=""/>
        <dsp:cNvSpPr/>
      </dsp:nvSpPr>
      <dsp:spPr>
        <a:xfrm>
          <a:off x="2504771" y="148084"/>
          <a:ext cx="893337" cy="446668"/>
        </a:xfrm>
        <a:prstGeom prst="roundRect">
          <a:avLst>
            <a:gd name="adj" fmla="val 10000"/>
          </a:avLst>
        </a:prstGeom>
        <a:solidFill>
          <a:schemeClr val="lt1"/>
        </a:solidFill>
        <a:ln w="19050" cap="flat" cmpd="sng" algn="ctr">
          <a:solidFill>
            <a:schemeClr val="accent1"/>
          </a:solidFill>
          <a:prstDash val="solid"/>
          <a:miter lim="800000"/>
        </a:ln>
        <a:effectLst/>
      </dsp:spPr>
      <dsp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样本</a:t>
          </a:r>
          <a:r>
            <a:rPr lang="en-US" altLang="zh-CN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&gt;30</a:t>
          </a:r>
          <a:endParaRPr lang="zh-CN" altLang="en-US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2517853" y="161166"/>
        <a:ext cx="867173" cy="420504"/>
      </dsp:txXfrm>
    </dsp:sp>
    <dsp:sp modelId="{B46A05F0-12DC-4F63-8F3C-EA4D8074EF79}">
      <dsp:nvSpPr>
        <dsp:cNvPr id="0" name=""/>
        <dsp:cNvSpPr/>
      </dsp:nvSpPr>
      <dsp:spPr>
        <a:xfrm>
          <a:off x="3398109" y="358257"/>
          <a:ext cx="357335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357335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3567843" y="362485"/>
        <a:ext cx="17866" cy="17866"/>
      </dsp:txXfrm>
    </dsp:sp>
    <dsp:sp modelId="{86C537A5-A060-4A85-B5F4-EA6609B121C8}">
      <dsp:nvSpPr>
        <dsp:cNvPr id="0" name=""/>
        <dsp:cNvSpPr/>
      </dsp:nvSpPr>
      <dsp:spPr>
        <a:xfrm>
          <a:off x="3755444" y="148084"/>
          <a:ext cx="893337" cy="446668"/>
        </a:xfrm>
        <a:prstGeom prst="roundRect">
          <a:avLst>
            <a:gd name="adj" fmla="val 10000"/>
          </a:avLst>
        </a:prstGeom>
        <a:solidFill>
          <a:schemeClr val="accent4"/>
        </a:solidFill>
        <a:ln w="38100" cap="flat" cmpd="sng" algn="ctr">
          <a:solidFill>
            <a:schemeClr val="accent4">
              <a:lumMod val="75000"/>
            </a:schemeClr>
          </a:solidFill>
          <a:prstDash val="solid"/>
          <a:miter lim="800000"/>
        </a:ln>
        <a:effectLst/>
      </dsp:spPr>
      <dsp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①</a:t>
          </a:r>
          <a:r>
            <a:rPr lang="en-US" altLang="zh-CN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Z</a:t>
          </a: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检验</a:t>
          </a:r>
        </a:p>
      </dsp:txBody>
      <dsp:txXfrm>
        <a:off x="3768526" y="161166"/>
        <a:ext cx="867173" cy="420504"/>
      </dsp:txXfrm>
    </dsp:sp>
    <dsp:sp modelId="{5CADCB46-C727-4A17-855F-9C142619D3BA}">
      <dsp:nvSpPr>
        <dsp:cNvPr id="0" name=""/>
        <dsp:cNvSpPr/>
      </dsp:nvSpPr>
      <dsp:spPr>
        <a:xfrm rot="3090853">
          <a:off x="2039004" y="1032448"/>
          <a:ext cx="574197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574197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2311748" y="1031255"/>
        <a:ext cx="28709" cy="28709"/>
      </dsp:txXfrm>
    </dsp:sp>
    <dsp:sp modelId="{937AE64C-3F00-442D-A27B-A50D96174C50}">
      <dsp:nvSpPr>
        <dsp:cNvPr id="0" name=""/>
        <dsp:cNvSpPr/>
      </dsp:nvSpPr>
      <dsp:spPr>
        <a:xfrm>
          <a:off x="2504771" y="1047005"/>
          <a:ext cx="893337" cy="446668"/>
        </a:xfrm>
        <a:prstGeom prst="roundRect">
          <a:avLst>
            <a:gd name="adj" fmla="val 10000"/>
          </a:avLst>
        </a:prstGeom>
        <a:solidFill>
          <a:schemeClr val="lt1"/>
        </a:solidFill>
        <a:ln w="19050" cap="flat" cmpd="sng" algn="ctr">
          <a:solidFill>
            <a:schemeClr val="accent1"/>
          </a:solidFill>
          <a:prstDash val="solid"/>
          <a:miter lim="800000"/>
        </a:ln>
        <a:effectLst/>
      </dsp:spPr>
      <dsp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样本≤</a:t>
          </a:r>
          <a:r>
            <a:rPr lang="en-US" altLang="zh-CN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30</a:t>
          </a:r>
          <a:endParaRPr lang="zh-CN" altLang="en-US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2517853" y="1060087"/>
        <a:ext cx="867173" cy="420504"/>
      </dsp:txXfrm>
    </dsp:sp>
    <dsp:sp modelId="{FE590DE5-3333-4737-9F3C-94C3229A3A39}">
      <dsp:nvSpPr>
        <dsp:cNvPr id="0" name=""/>
        <dsp:cNvSpPr/>
      </dsp:nvSpPr>
      <dsp:spPr>
        <a:xfrm>
          <a:off x="3398109" y="1257178"/>
          <a:ext cx="357335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357335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3567843" y="1261407"/>
        <a:ext cx="17866" cy="17866"/>
      </dsp:txXfrm>
    </dsp:sp>
    <dsp:sp modelId="{F5FF659F-CA82-4AC2-A9BF-750758B1EBE7}">
      <dsp:nvSpPr>
        <dsp:cNvPr id="0" name=""/>
        <dsp:cNvSpPr/>
      </dsp:nvSpPr>
      <dsp:spPr>
        <a:xfrm>
          <a:off x="3755444" y="1047005"/>
          <a:ext cx="893337" cy="446668"/>
        </a:xfrm>
        <a:prstGeom prst="roundRect">
          <a:avLst>
            <a:gd name="adj" fmla="val 10000"/>
          </a:avLst>
        </a:prstGeom>
        <a:solidFill>
          <a:schemeClr val="lt1"/>
        </a:solidFill>
        <a:ln w="19050" cap="flat" cmpd="sng" algn="ctr">
          <a:solidFill>
            <a:schemeClr val="accent1"/>
          </a:solidFill>
          <a:prstDash val="solid"/>
          <a:miter lim="800000"/>
        </a:ln>
        <a:effectLst/>
      </dsp:spPr>
      <dsp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总体正态</a:t>
          </a:r>
        </a:p>
      </dsp:txBody>
      <dsp:txXfrm>
        <a:off x="3768526" y="1060087"/>
        <a:ext cx="867173" cy="420504"/>
      </dsp:txXfrm>
    </dsp:sp>
    <dsp:sp modelId="{AE66A6A5-603F-4CF0-A38B-3E5F32116520}">
      <dsp:nvSpPr>
        <dsp:cNvPr id="0" name=""/>
        <dsp:cNvSpPr/>
      </dsp:nvSpPr>
      <dsp:spPr>
        <a:xfrm rot="18770822">
          <a:off x="4564719" y="1064552"/>
          <a:ext cx="525459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525459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4814312" y="1064577"/>
        <a:ext cx="26272" cy="26272"/>
      </dsp:txXfrm>
    </dsp:sp>
    <dsp:sp modelId="{2C46A2B1-8481-4226-8B0B-7A5F12B791B5}">
      <dsp:nvSpPr>
        <dsp:cNvPr id="0" name=""/>
        <dsp:cNvSpPr/>
      </dsp:nvSpPr>
      <dsp:spPr>
        <a:xfrm>
          <a:off x="5006116" y="661754"/>
          <a:ext cx="893337" cy="446668"/>
        </a:xfrm>
        <a:prstGeom prst="roundRect">
          <a:avLst>
            <a:gd name="adj" fmla="val 10000"/>
          </a:avLst>
        </a:prstGeom>
        <a:noFill/>
        <a:ln w="19050" cap="flat" cmpd="sng" algn="ctr">
          <a:solidFill>
            <a:schemeClr val="tx1"/>
          </a:solidFill>
          <a:prstDash val="sysDash"/>
          <a:miter lim="800000"/>
        </a:ln>
        <a:effectLst/>
      </dsp:spPr>
      <dsp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方差已知</a:t>
          </a:r>
          <a:endParaRPr lang="en-US" altLang="zh-CN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5019198" y="674836"/>
        <a:ext cx="867173" cy="420504"/>
      </dsp:txXfrm>
    </dsp:sp>
    <dsp:sp modelId="{3B5B0E37-B904-4690-95BF-2092761686F0}">
      <dsp:nvSpPr>
        <dsp:cNvPr id="0" name=""/>
        <dsp:cNvSpPr/>
      </dsp:nvSpPr>
      <dsp:spPr>
        <a:xfrm>
          <a:off x="5899454" y="871926"/>
          <a:ext cx="357335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357335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6069188" y="876155"/>
        <a:ext cx="17866" cy="17866"/>
      </dsp:txXfrm>
    </dsp:sp>
    <dsp:sp modelId="{69FE837F-7634-4C81-A798-158FC7B50FD8}">
      <dsp:nvSpPr>
        <dsp:cNvPr id="0" name=""/>
        <dsp:cNvSpPr/>
      </dsp:nvSpPr>
      <dsp:spPr>
        <a:xfrm>
          <a:off x="6256789" y="661754"/>
          <a:ext cx="893337" cy="446668"/>
        </a:xfrm>
        <a:prstGeom prst="roundRect">
          <a:avLst>
            <a:gd name="adj" fmla="val 10000"/>
          </a:avLst>
        </a:prstGeom>
        <a:noFill/>
        <a:ln w="9525" cap="flat" cmpd="sng" algn="ctr">
          <a:solidFill>
            <a:schemeClr val="bg1">
              <a:lumMod val="75000"/>
            </a:schemeClr>
          </a:solidFill>
          <a:prstDash val="solid"/>
          <a:round/>
          <a:headEnd type="none" w="med" len="med"/>
          <a:tailEnd type="none" w="med" len="med"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0" kern="1200">
              <a:solidFill>
                <a:schemeClr val="bg1">
                  <a:lumMod val="50000"/>
                </a:schemeClr>
              </a:solidFill>
              <a:latin typeface="楷体" panose="02010609060101010101" pitchFamily="49" charset="-122"/>
              <a:ea typeface="楷体" panose="02010609060101010101" pitchFamily="49" charset="-122"/>
            </a:rPr>
            <a:t>实验中一般</a:t>
          </a:r>
          <a:r>
            <a:rPr lang="zh-CN" altLang="en-US" sz="1000" b="1" kern="1200">
              <a:solidFill>
                <a:schemeClr val="bg1">
                  <a:lumMod val="50000"/>
                </a:schemeClr>
              </a:solidFill>
              <a:latin typeface="楷体" panose="02010609060101010101" pitchFamily="49" charset="-122"/>
              <a:ea typeface="楷体" panose="02010609060101010101" pitchFamily="49" charset="-122"/>
            </a:rPr>
            <a:t>不存在这种情况</a:t>
          </a:r>
          <a:endParaRPr lang="en-US" altLang="zh-CN" sz="1000" b="1" kern="1200">
            <a:solidFill>
              <a:schemeClr val="bg1">
                <a:lumMod val="50000"/>
              </a:schemeClr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6269871" y="674836"/>
        <a:ext cx="867173" cy="420504"/>
      </dsp:txXfrm>
    </dsp:sp>
    <dsp:sp modelId="{99E898A6-2DEC-402C-BD27-79471B8A77CF}">
      <dsp:nvSpPr>
        <dsp:cNvPr id="0" name=""/>
        <dsp:cNvSpPr/>
      </dsp:nvSpPr>
      <dsp:spPr>
        <a:xfrm rot="2829178">
          <a:off x="4564719" y="1449804"/>
          <a:ext cx="525459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525459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4814312" y="1449829"/>
        <a:ext cx="26272" cy="26272"/>
      </dsp:txXfrm>
    </dsp:sp>
    <dsp:sp modelId="{B4549E33-A00B-4B34-AFC9-6F6E6C7CD65B}">
      <dsp:nvSpPr>
        <dsp:cNvPr id="0" name=""/>
        <dsp:cNvSpPr/>
      </dsp:nvSpPr>
      <dsp:spPr>
        <a:xfrm>
          <a:off x="5006116" y="1432257"/>
          <a:ext cx="893337" cy="446668"/>
        </a:xfrm>
        <a:prstGeom prst="roundRect">
          <a:avLst>
            <a:gd name="adj" fmla="val 10000"/>
          </a:avLst>
        </a:prstGeom>
        <a:solidFill>
          <a:schemeClr val="lt1"/>
        </a:solidFill>
        <a:ln w="19050" cap="flat" cmpd="sng" algn="ctr">
          <a:solidFill>
            <a:schemeClr val="accent1"/>
          </a:solidFill>
          <a:prstDash val="solid"/>
          <a:miter lim="800000"/>
        </a:ln>
        <a:effectLst/>
      </dsp:spPr>
      <dsp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方差未知</a:t>
          </a:r>
          <a:endParaRPr lang="en-US" altLang="zh-CN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5019198" y="1445339"/>
        <a:ext cx="867173" cy="420504"/>
      </dsp:txXfrm>
    </dsp:sp>
    <dsp:sp modelId="{B9956F44-2F9F-4BC1-8CA0-F7BB6E50990C}">
      <dsp:nvSpPr>
        <dsp:cNvPr id="0" name=""/>
        <dsp:cNvSpPr/>
      </dsp:nvSpPr>
      <dsp:spPr>
        <a:xfrm rot="19457599">
          <a:off x="5858092" y="1514013"/>
          <a:ext cx="440059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440059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kern="1200"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6067120" y="1516173"/>
        <a:ext cx="22002" cy="22002"/>
      </dsp:txXfrm>
    </dsp:sp>
    <dsp:sp modelId="{9C6D5E20-2CF3-4E7D-AA50-315F327119E5}">
      <dsp:nvSpPr>
        <dsp:cNvPr id="0" name=""/>
        <dsp:cNvSpPr/>
      </dsp:nvSpPr>
      <dsp:spPr>
        <a:xfrm>
          <a:off x="6256789" y="1175423"/>
          <a:ext cx="893337" cy="446668"/>
        </a:xfrm>
        <a:prstGeom prst="roundRect">
          <a:avLst>
            <a:gd name="adj" fmla="val 10000"/>
          </a:avLst>
        </a:prstGeom>
        <a:solidFill>
          <a:schemeClr val="lt1"/>
        </a:solidFill>
        <a:ln w="19050" cap="flat" cmpd="sng" algn="ctr">
          <a:solidFill>
            <a:schemeClr val="accent1"/>
          </a:solidFill>
          <a:prstDash val="solid"/>
          <a:miter lim="800000"/>
        </a:ln>
        <a:effectLst/>
      </dsp:spPr>
      <dsp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方差相同</a:t>
          </a:r>
          <a:endParaRPr lang="en-US" altLang="zh-CN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6269871" y="1188505"/>
        <a:ext cx="867173" cy="420504"/>
      </dsp:txXfrm>
    </dsp:sp>
    <dsp:sp modelId="{64023323-947B-4497-9B21-090A13760DC6}">
      <dsp:nvSpPr>
        <dsp:cNvPr id="0" name=""/>
        <dsp:cNvSpPr/>
      </dsp:nvSpPr>
      <dsp:spPr>
        <a:xfrm>
          <a:off x="7150127" y="1385596"/>
          <a:ext cx="357335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357335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kern="1200"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7319861" y="1389824"/>
        <a:ext cx="17866" cy="17866"/>
      </dsp:txXfrm>
    </dsp:sp>
    <dsp:sp modelId="{1A8CD3BE-2516-46BF-9D75-6231C86EEEB3}">
      <dsp:nvSpPr>
        <dsp:cNvPr id="0" name=""/>
        <dsp:cNvSpPr/>
      </dsp:nvSpPr>
      <dsp:spPr>
        <a:xfrm>
          <a:off x="7507462" y="1175423"/>
          <a:ext cx="893337" cy="446668"/>
        </a:xfrm>
        <a:prstGeom prst="roundRect">
          <a:avLst>
            <a:gd name="adj" fmla="val 10000"/>
          </a:avLst>
        </a:prstGeom>
        <a:solidFill>
          <a:schemeClr val="accent4"/>
        </a:solidFill>
        <a:ln w="19050" cap="flat" cmpd="sng" algn="ctr">
          <a:solidFill>
            <a:schemeClr val="accent4">
              <a:lumMod val="75000"/>
            </a:schemeClr>
          </a:solidFill>
          <a:prstDash val="solid"/>
          <a:miter lim="800000"/>
        </a:ln>
        <a:effectLst/>
      </dsp:spPr>
      <dsp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②</a:t>
          </a:r>
          <a:r>
            <a:rPr lang="en-US" altLang="zh-CN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t</a:t>
          </a: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检验</a:t>
          </a:r>
          <a:endParaRPr lang="en-US" altLang="zh-CN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7520544" y="1188505"/>
        <a:ext cx="867173" cy="420504"/>
      </dsp:txXfrm>
    </dsp:sp>
    <dsp:sp modelId="{8BFE8954-EB8C-4BEE-A294-AA8CAA55D649}">
      <dsp:nvSpPr>
        <dsp:cNvPr id="0" name=""/>
        <dsp:cNvSpPr/>
      </dsp:nvSpPr>
      <dsp:spPr>
        <a:xfrm rot="2142401">
          <a:off x="5858092" y="1770847"/>
          <a:ext cx="440059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440059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kern="1200"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6067120" y="1773008"/>
        <a:ext cx="22002" cy="22002"/>
      </dsp:txXfrm>
    </dsp:sp>
    <dsp:sp modelId="{C5718E90-E6B5-45DA-A56F-2BD2595AB289}">
      <dsp:nvSpPr>
        <dsp:cNvPr id="0" name=""/>
        <dsp:cNvSpPr/>
      </dsp:nvSpPr>
      <dsp:spPr>
        <a:xfrm>
          <a:off x="6256789" y="1689092"/>
          <a:ext cx="893337" cy="446668"/>
        </a:xfrm>
        <a:prstGeom prst="roundRect">
          <a:avLst>
            <a:gd name="adj" fmla="val 10000"/>
          </a:avLst>
        </a:prstGeom>
        <a:solidFill>
          <a:schemeClr val="lt1"/>
        </a:solidFill>
        <a:ln w="19050" cap="flat" cmpd="sng" algn="ctr">
          <a:solidFill>
            <a:schemeClr val="accent1"/>
          </a:solidFill>
          <a:prstDash val="solid"/>
          <a:miter lim="800000"/>
        </a:ln>
        <a:effectLst/>
      </dsp:spPr>
      <dsp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方差不同</a:t>
          </a:r>
          <a:endParaRPr lang="en-US" altLang="zh-CN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6269871" y="1702174"/>
        <a:ext cx="867173" cy="420504"/>
      </dsp:txXfrm>
    </dsp:sp>
    <dsp:sp modelId="{F53FCE75-6FBB-4F64-9842-D1060ADBE738}">
      <dsp:nvSpPr>
        <dsp:cNvPr id="0" name=""/>
        <dsp:cNvSpPr/>
      </dsp:nvSpPr>
      <dsp:spPr>
        <a:xfrm>
          <a:off x="7150127" y="1899265"/>
          <a:ext cx="357335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357335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7319861" y="1903493"/>
        <a:ext cx="17866" cy="17866"/>
      </dsp:txXfrm>
    </dsp:sp>
    <dsp:sp modelId="{30D6399D-A20A-4796-8E80-57FACA573B75}">
      <dsp:nvSpPr>
        <dsp:cNvPr id="0" name=""/>
        <dsp:cNvSpPr/>
      </dsp:nvSpPr>
      <dsp:spPr>
        <a:xfrm>
          <a:off x="7507462" y="1689092"/>
          <a:ext cx="893337" cy="446668"/>
        </a:xfrm>
        <a:prstGeom prst="roundRect">
          <a:avLst>
            <a:gd name="adj" fmla="val 10000"/>
          </a:avLst>
        </a:prstGeom>
        <a:solidFill>
          <a:schemeClr val="accent4"/>
        </a:solidFill>
        <a:ln w="19050" cap="flat" cmpd="sng" algn="ctr">
          <a:solidFill>
            <a:schemeClr val="accent4">
              <a:lumMod val="75000"/>
            </a:schemeClr>
          </a:solidFill>
          <a:prstDash val="solid"/>
          <a:miter lim="800000"/>
        </a:ln>
        <a:effectLst/>
      </dsp:spPr>
      <dsp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③</a:t>
          </a:r>
          <a:r>
            <a:rPr lang="en-US" altLang="zh-CN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t</a:t>
          </a: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检验</a:t>
          </a:r>
          <a:endParaRPr lang="en-US" altLang="zh-CN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7520544" y="1702174"/>
        <a:ext cx="867173" cy="420504"/>
      </dsp:txXfrm>
    </dsp:sp>
    <dsp:sp modelId="{8E046A35-CB40-46D3-B5F6-171C5887F0CF}">
      <dsp:nvSpPr>
        <dsp:cNvPr id="0" name=""/>
        <dsp:cNvSpPr/>
      </dsp:nvSpPr>
      <dsp:spPr>
        <a:xfrm rot="3960032">
          <a:off x="636150" y="2011630"/>
          <a:ext cx="878560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878560" y="13161"/>
              </a:lnTo>
            </a:path>
          </a:pathLst>
        </a:custGeom>
        <a:noFill/>
        <a:ln w="12700" cap="flat" cmpd="sng" algn="ctr">
          <a:solidFill>
            <a:schemeClr val="accent1">
              <a:shade val="6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1053466" y="2002828"/>
        <a:ext cx="43928" cy="43928"/>
      </dsp:txXfrm>
    </dsp:sp>
    <dsp:sp modelId="{E396F04A-E404-44EF-9BAD-4D702129030A}">
      <dsp:nvSpPr>
        <dsp:cNvPr id="0" name=""/>
        <dsp:cNvSpPr/>
      </dsp:nvSpPr>
      <dsp:spPr>
        <a:xfrm>
          <a:off x="1254098" y="2202761"/>
          <a:ext cx="893337" cy="446668"/>
        </a:xfrm>
        <a:prstGeom prst="roundRect">
          <a:avLst>
            <a:gd name="adj" fmla="val 10000"/>
          </a:avLst>
        </a:prstGeom>
        <a:solidFill>
          <a:schemeClr val="lt1"/>
        </a:solidFill>
        <a:ln w="19050" cap="flat" cmpd="sng" algn="ctr">
          <a:solidFill>
            <a:schemeClr val="accent1"/>
          </a:solidFill>
          <a:prstDash val="solid"/>
          <a:miter lim="800000"/>
        </a:ln>
        <a:effectLst/>
      </dsp:spPr>
      <dsp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比率</a:t>
          </a:r>
          <a:endParaRPr lang="en-US" altLang="zh-CN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1267180" y="2215843"/>
        <a:ext cx="867173" cy="420504"/>
      </dsp:txXfrm>
    </dsp:sp>
    <dsp:sp modelId="{836FDC4C-DB49-41E6-B04C-C1CAE32E8A61}">
      <dsp:nvSpPr>
        <dsp:cNvPr id="0" name=""/>
        <dsp:cNvSpPr/>
      </dsp:nvSpPr>
      <dsp:spPr>
        <a:xfrm>
          <a:off x="2147436" y="2412934"/>
          <a:ext cx="357335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357335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2317170" y="2417162"/>
        <a:ext cx="17866" cy="17866"/>
      </dsp:txXfrm>
    </dsp:sp>
    <dsp:sp modelId="{346DCFDB-3DAA-4864-BFB4-399B3216B616}">
      <dsp:nvSpPr>
        <dsp:cNvPr id="0" name=""/>
        <dsp:cNvSpPr/>
      </dsp:nvSpPr>
      <dsp:spPr>
        <a:xfrm>
          <a:off x="2504771" y="2202761"/>
          <a:ext cx="893337" cy="446668"/>
        </a:xfrm>
        <a:prstGeom prst="roundRect">
          <a:avLst>
            <a:gd name="adj" fmla="val 10000"/>
          </a:avLst>
        </a:prstGeom>
        <a:solidFill>
          <a:schemeClr val="lt1"/>
        </a:solidFill>
        <a:ln w="19050" cap="flat" cmpd="sng" algn="ctr">
          <a:solidFill>
            <a:schemeClr val="accent1"/>
          </a:solidFill>
          <a:prstDash val="solid"/>
          <a:miter lim="800000"/>
        </a:ln>
        <a:effectLst/>
      </dsp:spPr>
      <dsp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每组每类</a:t>
          </a:r>
          <a:br>
            <a:rPr lang="en-US" altLang="zh-CN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</a:b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样本≥</a:t>
          </a:r>
          <a:r>
            <a:rPr lang="en-US" altLang="zh-CN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10</a:t>
          </a:r>
        </a:p>
      </dsp:txBody>
      <dsp:txXfrm>
        <a:off x="2517853" y="2215843"/>
        <a:ext cx="867173" cy="420504"/>
      </dsp:txXfrm>
    </dsp:sp>
    <dsp:sp modelId="{52EC1999-777E-406C-808F-898C59744714}">
      <dsp:nvSpPr>
        <dsp:cNvPr id="0" name=""/>
        <dsp:cNvSpPr/>
      </dsp:nvSpPr>
      <dsp:spPr>
        <a:xfrm rot="19457599">
          <a:off x="3356746" y="2284517"/>
          <a:ext cx="440059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440059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kern="1200"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3565775" y="2286677"/>
        <a:ext cx="22002" cy="22002"/>
      </dsp:txXfrm>
    </dsp:sp>
    <dsp:sp modelId="{22DC345B-0521-4713-90DF-FD450EC673C6}">
      <dsp:nvSpPr>
        <dsp:cNvPr id="0" name=""/>
        <dsp:cNvSpPr/>
      </dsp:nvSpPr>
      <dsp:spPr>
        <a:xfrm>
          <a:off x="3755444" y="1945927"/>
          <a:ext cx="893337" cy="446668"/>
        </a:xfrm>
        <a:prstGeom prst="roundRect">
          <a:avLst>
            <a:gd name="adj" fmla="val 10000"/>
          </a:avLst>
        </a:prstGeom>
        <a:solidFill>
          <a:schemeClr val="lt1"/>
        </a:solidFill>
        <a:ln w="19050" cap="flat" cmpd="sng" algn="ctr">
          <a:solidFill>
            <a:schemeClr val="accent1"/>
          </a:solidFill>
          <a:prstDash val="solid"/>
          <a:miter lim="800000"/>
        </a:ln>
        <a:effectLst/>
      </dsp:spPr>
      <dsp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比率相同</a:t>
          </a:r>
          <a:endParaRPr lang="en-US" altLang="zh-CN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3768526" y="1959009"/>
        <a:ext cx="867173" cy="420504"/>
      </dsp:txXfrm>
    </dsp:sp>
    <dsp:sp modelId="{6848BDFC-A3C5-48D3-B71C-02E0C04CBCEB}">
      <dsp:nvSpPr>
        <dsp:cNvPr id="0" name=""/>
        <dsp:cNvSpPr/>
      </dsp:nvSpPr>
      <dsp:spPr>
        <a:xfrm>
          <a:off x="4648781" y="2156099"/>
          <a:ext cx="357335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357335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kern="1200"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4818516" y="2160328"/>
        <a:ext cx="17866" cy="17866"/>
      </dsp:txXfrm>
    </dsp:sp>
    <dsp:sp modelId="{9F713190-0BF4-4939-B511-AB889962EBE9}">
      <dsp:nvSpPr>
        <dsp:cNvPr id="0" name=""/>
        <dsp:cNvSpPr/>
      </dsp:nvSpPr>
      <dsp:spPr>
        <a:xfrm>
          <a:off x="5006116" y="1945927"/>
          <a:ext cx="893337" cy="446668"/>
        </a:xfrm>
        <a:prstGeom prst="roundRect">
          <a:avLst>
            <a:gd name="adj" fmla="val 10000"/>
          </a:avLst>
        </a:prstGeom>
        <a:solidFill>
          <a:schemeClr val="accent4"/>
        </a:solidFill>
        <a:ln w="19050" cap="flat" cmpd="sng" algn="ctr">
          <a:solidFill>
            <a:schemeClr val="accent4">
              <a:lumMod val="75000"/>
            </a:schemeClr>
          </a:solidFill>
          <a:prstDash val="solid"/>
          <a:miter lim="800000"/>
        </a:ln>
        <a:effectLst/>
      </dsp:spPr>
      <dsp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④</a:t>
          </a:r>
          <a:r>
            <a:rPr lang="en-US" altLang="zh-CN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Z</a:t>
          </a: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检验</a:t>
          </a:r>
          <a:endParaRPr lang="en-US" altLang="zh-CN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5019198" y="1959009"/>
        <a:ext cx="867173" cy="420504"/>
      </dsp:txXfrm>
    </dsp:sp>
    <dsp:sp modelId="{AE3372E1-7B16-44B9-BFB3-2FFE92355F44}">
      <dsp:nvSpPr>
        <dsp:cNvPr id="0" name=""/>
        <dsp:cNvSpPr/>
      </dsp:nvSpPr>
      <dsp:spPr>
        <a:xfrm rot="2142401">
          <a:off x="3356746" y="2541351"/>
          <a:ext cx="440059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440059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1000" kern="1200"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3565775" y="2543511"/>
        <a:ext cx="22002" cy="22002"/>
      </dsp:txXfrm>
    </dsp:sp>
    <dsp:sp modelId="{508559C4-5479-4B95-B180-FA20755BBF50}">
      <dsp:nvSpPr>
        <dsp:cNvPr id="0" name=""/>
        <dsp:cNvSpPr/>
      </dsp:nvSpPr>
      <dsp:spPr>
        <a:xfrm>
          <a:off x="3755444" y="2459596"/>
          <a:ext cx="893337" cy="446668"/>
        </a:xfrm>
        <a:prstGeom prst="roundRect">
          <a:avLst>
            <a:gd name="adj" fmla="val 10000"/>
          </a:avLst>
        </a:prstGeom>
        <a:solidFill>
          <a:schemeClr val="lt1"/>
        </a:solidFill>
        <a:ln w="19050" cap="flat" cmpd="sng" algn="ctr">
          <a:solidFill>
            <a:schemeClr val="tx1"/>
          </a:solidFill>
          <a:prstDash val="sysDash"/>
          <a:miter lim="800000"/>
        </a:ln>
        <a:effectLst/>
      </dsp:spPr>
      <dsp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ysClr val="windowText" lastClr="000000"/>
              </a:solidFill>
              <a:latin typeface="楷体" panose="02010609060101010101" pitchFamily="49" charset="-122"/>
              <a:ea typeface="楷体" panose="02010609060101010101" pitchFamily="49" charset="-122"/>
            </a:rPr>
            <a:t>比率不同</a:t>
          </a:r>
          <a:endParaRPr lang="en-US" altLang="zh-CN" sz="1000" b="1" kern="1200">
            <a:solidFill>
              <a:sysClr val="windowText" lastClr="000000"/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3768526" y="2472678"/>
        <a:ext cx="867173" cy="420504"/>
      </dsp:txXfrm>
    </dsp:sp>
    <dsp:sp modelId="{B815DC59-5710-42B0-B4A2-023AAE328D92}">
      <dsp:nvSpPr>
        <dsp:cNvPr id="0" name=""/>
        <dsp:cNvSpPr/>
      </dsp:nvSpPr>
      <dsp:spPr>
        <a:xfrm>
          <a:off x="4648781" y="2669769"/>
          <a:ext cx="357335" cy="26323"/>
        </a:xfrm>
        <a:custGeom>
          <a:avLst/>
          <a:gdLst/>
          <a:ahLst/>
          <a:cxnLst/>
          <a:rect l="0" t="0" r="0" b="0"/>
          <a:pathLst>
            <a:path>
              <a:moveTo>
                <a:pt x="0" y="13161"/>
              </a:moveTo>
              <a:lnTo>
                <a:pt x="357335" y="13161"/>
              </a:lnTo>
            </a:path>
          </a:pathLst>
        </a:custGeom>
        <a:noFill/>
        <a:ln w="12700" cap="flat" cmpd="sng" algn="ctr">
          <a:solidFill>
            <a:schemeClr val="accent1">
              <a:shade val="80000"/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12700" tIns="0" rIns="12700" bIns="0" numCol="1" spcCol="1270" anchor="ctr" anchorCtr="0">
          <a:noAutofit/>
        </a:bodyPr>
        <a:lstStyle/>
        <a:p>
          <a:pPr marL="0" lvl="0" indent="0" algn="ctr" defTabSz="2222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zh-CN" altLang="en-US" sz="500" kern="1200"/>
        </a:p>
      </dsp:txBody>
      <dsp:txXfrm>
        <a:off x="4818516" y="2673997"/>
        <a:ext cx="17866" cy="17866"/>
      </dsp:txXfrm>
    </dsp:sp>
    <dsp:sp modelId="{9338E4F5-1FFC-4FDB-B619-E51859004D52}">
      <dsp:nvSpPr>
        <dsp:cNvPr id="0" name=""/>
        <dsp:cNvSpPr/>
      </dsp:nvSpPr>
      <dsp:spPr>
        <a:xfrm>
          <a:off x="5006116" y="2459596"/>
          <a:ext cx="893337" cy="446668"/>
        </a:xfrm>
        <a:prstGeom prst="roundRect">
          <a:avLst>
            <a:gd name="adj" fmla="val 10000"/>
          </a:avLst>
        </a:prstGeom>
        <a:solidFill>
          <a:schemeClr val="lt1"/>
        </a:solidFill>
        <a:ln w="12700" cap="flat" cmpd="sng" algn="ctr">
          <a:solidFill>
            <a:schemeClr val="bg1">
              <a:lumMod val="75000"/>
            </a:schemeClr>
          </a:solidFill>
          <a:prstDash val="solid"/>
          <a:miter lim="800000"/>
        </a:ln>
        <a:effectLst/>
      </dsp:spPr>
      <dsp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dsp:style>
      <dsp:txBody>
        <a:bodyPr spcFirstLastPara="0" vert="horz" wrap="square" lIns="6350" tIns="6350" rIns="6350" bIns="635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zh-CN" altLang="en-US" sz="1000" b="1" kern="1200">
              <a:solidFill>
                <a:schemeClr val="bg1">
                  <a:lumMod val="50000"/>
                </a:schemeClr>
              </a:solidFill>
              <a:latin typeface="楷体" panose="02010609060101010101" pitchFamily="49" charset="-122"/>
              <a:ea typeface="楷体" panose="02010609060101010101" pitchFamily="49" charset="-122"/>
            </a:rPr>
            <a:t>实验中一般不需要这种检验</a:t>
          </a:r>
          <a:endParaRPr lang="en-US" altLang="zh-CN" sz="1000" b="1" kern="1200">
            <a:solidFill>
              <a:schemeClr val="bg1">
                <a:lumMod val="50000"/>
              </a:schemeClr>
            </a:solidFill>
            <a:latin typeface="楷体" panose="02010609060101010101" pitchFamily="49" charset="-122"/>
            <a:ea typeface="楷体" panose="02010609060101010101" pitchFamily="49" charset="-122"/>
          </a:endParaRPr>
        </a:p>
      </dsp:txBody>
      <dsp:txXfrm>
        <a:off x="5019198" y="2472678"/>
        <a:ext cx="867173" cy="420504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ierarchy2">
  <dgm:title val=""/>
  <dgm:desc val=""/>
  <dgm:catLst>
    <dgm:cat type="hierarchy" pri="5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diagram">
    <dgm:varLst>
      <dgm:chPref val="1"/>
      <dgm:dir/>
      <dgm:animOne val="branch"/>
      <dgm:animLvl val="lvl"/>
      <dgm:resizeHandles val="exact"/>
    </dgm:varLst>
    <dgm:choose name="Name0">
      <dgm:if name="Name1" func="var" arg="dir" op="equ" val="norm">
        <dgm:alg type="hierChild">
          <dgm:param type="linDir" val="fromT"/>
          <dgm:param type="chAlign" val="l"/>
        </dgm:alg>
      </dgm:if>
      <dgm:else name="Name2">
        <dgm:alg type="hierChild">
          <dgm:param type="linDir" val="fromT"/>
          <dgm:param type="chAlign" val="r"/>
        </dgm:alg>
      </dgm:else>
    </dgm:choose>
    <dgm:shape xmlns:r="http://schemas.openxmlformats.org/officeDocument/2006/relationships" r:blip="">
      <dgm:adjLst/>
    </dgm:shape>
    <dgm:presOf/>
    <dgm:constrLst>
      <dgm:constr type="h" for="des" ptType="node" refType="h"/>
      <dgm:constr type="w" for="des" ptType="node" refType="h" refFor="des" refPtType="node" fact="2"/>
      <dgm:constr type="sibSp" refType="h" refFor="des" refPtType="node" op="equ" fact="0.15"/>
      <dgm:constr type="sibSp" for="des" forName="level2hierChild" refType="h" refFor="des" refPtType="node" op="equ" fact="0.15"/>
      <dgm:constr type="sibSp" for="des" forName="level3hierChild" refType="h" refFor="des" refPtType="node" op="equ" fact="0.15"/>
      <dgm:constr type="sp" for="des" forName="root1" refType="w" refFor="des" refPtType="node" fact="0.4"/>
      <dgm:constr type="sp" for="des" forName="root2" refType="sp" refFor="des" refForName="root1" op="equ"/>
      <dgm:constr type="primFontSz" for="des" ptType="node" op="equ" val="65"/>
      <dgm:constr type="primFontSz" for="des" forName="connTx" op="equ" val="55"/>
      <dgm:constr type="primFontSz" for="des" forName="connTx" refType="primFontSz" refFor="des" refPtType="node" op="lte" fact="0.8"/>
    </dgm:constrLst>
    <dgm:ruleLst/>
    <dgm:forEach name="Name3" axis="ch">
      <dgm:forEach name="Name4" axis="self" ptType="node">
        <dgm:layoutNode name="root1">
          <dgm:choose name="Name5">
            <dgm:if name="Name6" func="var" arg="dir" op="equ" val="norm">
              <dgm:alg type="hierRoot">
                <dgm:param type="hierAlign" val="lCtrCh"/>
              </dgm:alg>
            </dgm:if>
            <dgm:else name="Name7">
              <dgm:alg type="hierRoot">
                <dgm:param type="hierAlign" val="rCtrCh"/>
              </dgm:alg>
            </dgm:else>
          </dgm:choose>
          <dgm:shape xmlns:r="http://schemas.openxmlformats.org/officeDocument/2006/relationships" r:blip="">
            <dgm:adjLst/>
          </dgm:shape>
          <dgm:presOf/>
          <dgm:constrLst/>
          <dgm:ruleLst/>
          <dgm:layoutNode name="LevelOneTextNode" styleLbl="node0">
            <dgm:varLst>
              <dgm:chPref val="3"/>
            </dgm:varLst>
            <dgm:alg type="tx"/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self"/>
            <dgm:constrLst>
              <dgm:constr type="tMarg" refType="primFontSz" fact="0.05"/>
              <dgm:constr type="bMarg" refType="primFontSz" fact="0.05"/>
              <dgm:constr type="lMarg" refType="primFontSz" fact="0.05"/>
              <dgm:constr type="rMarg" refType="primFontSz" fact="0.05"/>
            </dgm:constrLst>
            <dgm:ruleLst>
              <dgm:rule type="primFontSz" val="5" fact="NaN" max="NaN"/>
            </dgm:ruleLst>
          </dgm:layoutNode>
          <dgm:layoutNode name="level2hierChild">
            <dgm:choose name="Name8">
              <dgm:if name="Name9" func="var" arg="dir" op="equ" val="norm">
                <dgm:alg type="hierChild">
                  <dgm:param type="linDir" val="fromT"/>
                  <dgm:param type="chAlign" val="l"/>
                </dgm:alg>
              </dgm:if>
              <dgm:else name="Name10">
                <dgm:alg type="hierChild">
                  <dgm:param type="linDir" val="fromT"/>
                  <dgm:param type="chAlign" val="r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repeat" axis="ch">
              <dgm:forEach name="Name11" axis="self" ptType="parTrans" cnt="1">
                <dgm:layoutNode name="conn2-1">
                  <dgm:choose name="Name12">
                    <dgm:if name="Name13" func="var" arg="dir" op="equ" val="norm">
                      <dgm:alg type="conn">
                        <dgm:param type="dim" val="1D"/>
                        <dgm:param type="begPts" val="midR"/>
                        <dgm:param type="endPts" val="midL"/>
                        <dgm:param type="endSty" val="noArr"/>
                      </dgm:alg>
                    </dgm:if>
                    <dgm:else name="Name14">
                      <dgm:alg type="conn">
                        <dgm:param type="dim" val="1D"/>
                        <dgm:param type="begPts" val="midL"/>
                        <dgm:param type="endPts" val="midR"/>
                        <dgm:param type="endSty" val="noArr"/>
                      </dgm:alg>
                    </dgm:else>
                  </dgm:choose>
                  <dgm:shape xmlns:r="http://schemas.openxmlformats.org/officeDocument/2006/relationships" type="conn" r:blip="">
                    <dgm:adjLst/>
                  </dgm:shape>
                  <dgm:presOf axis="self"/>
                  <dgm:constrLst>
                    <dgm:constr type="w" val="1"/>
                    <dgm:constr type="h" val="5"/>
                    <dgm:constr type="connDist"/>
                    <dgm:constr type="begPad"/>
                    <dgm:constr type="endPad"/>
                    <dgm:constr type="userA" for="ch" refType="connDist"/>
                  </dgm:constrLst>
                  <dgm:ruleLst/>
                  <dgm:layoutNode name="connTx">
                    <dgm:alg type="tx">
                      <dgm:param type="autoTxRot" val="grav"/>
                    </dgm:alg>
                    <dgm:shape xmlns:r="http://schemas.openxmlformats.org/officeDocument/2006/relationships" type="rect" r:blip="" hideGeom="1">
                      <dgm:adjLst/>
                    </dgm:shape>
                    <dgm:presOf axis="self"/>
                    <dgm:constrLst>
                      <dgm:constr type="userA"/>
                      <dgm:constr type="w" refType="userA" fact="0.05"/>
                      <dgm:constr type="h" refType="userA" fact="0.05"/>
                      <dgm:constr type="lMarg" val="1"/>
                      <dgm:constr type="rMarg" val="1"/>
                      <dgm:constr type="tMarg"/>
                      <dgm:constr type="bMarg"/>
                    </dgm:constrLst>
                    <dgm:ruleLst>
                      <dgm:rule type="h" val="NaN" fact="0.25" max="NaN"/>
                      <dgm:rule type="w" val="NaN" fact="0.8" max="NaN"/>
                      <dgm:rule type="primFontSz" val="5" fact="NaN" max="NaN"/>
                    </dgm:ruleLst>
                  </dgm:layoutNode>
                </dgm:layoutNode>
              </dgm:forEach>
              <dgm:forEach name="Name15" axis="self" ptType="node">
                <dgm:layoutNode name="root2">
                  <dgm:choose name="Name16">
                    <dgm:if name="Name17" func="var" arg="dir" op="equ" val="norm">
                      <dgm:alg type="hierRoot">
                        <dgm:param type="hierAlign" val="lCtrCh"/>
                      </dgm:alg>
                    </dgm:if>
                    <dgm:else name="Name18">
                      <dgm:alg type="hierRoot">
                        <dgm:param type="hierAlign" val="rCtrCh"/>
                      </dgm:alg>
                    </dgm:else>
                  </dgm:choose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  <dgm:layoutNode name="LevelTwoTextNode">
                    <dgm:varLst>
                      <dgm:chPref val="3"/>
                    </dgm:varLst>
                    <dgm:alg type="tx"/>
                    <dgm:shape xmlns:r="http://schemas.openxmlformats.org/officeDocument/2006/relationships" type="roundRect" r:blip="">
                      <dgm:adjLst>
                        <dgm:adj idx="1" val="0.1"/>
                      </dgm:adjLst>
                    </dgm:shape>
                    <dgm:presOf axis="self"/>
                    <dgm:constrLst>
                      <dgm:constr type="tMarg" refType="primFontSz" fact="0.05"/>
                      <dgm:constr type="bMarg" refType="primFontSz" fact="0.05"/>
                      <dgm:constr type="lMarg" refType="primFontSz" fact="0.05"/>
                      <dgm:constr type="rMarg" refType="primFontSz" fact="0.05"/>
                    </dgm:constrLst>
                    <dgm:ruleLst>
                      <dgm:rule type="primFontSz" val="5" fact="NaN" max="NaN"/>
                    </dgm:ruleLst>
                  </dgm:layoutNode>
                  <dgm:layoutNode name="level3hierChild">
                    <dgm:choose name="Name19">
                      <dgm:if name="Name20" func="var" arg="dir" op="equ" val="norm">
                        <dgm:alg type="hierChild">
                          <dgm:param type="linDir" val="fromT"/>
                          <dgm:param type="chAlign" val="l"/>
                        </dgm:alg>
                      </dgm:if>
                      <dgm:else name="Name21">
                        <dgm:alg type="hierChild">
                          <dgm:param type="linDir" val="fromT"/>
                          <dgm:param type="chAlign" val="r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  <dgm:forEach name="Name22" ref="repeat"/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619124</xdr:colOff>
      <xdr:row>3</xdr:row>
      <xdr:rowOff>107950</xdr:rowOff>
    </xdr:from>
    <xdr:to>
      <xdr:col>13</xdr:col>
      <xdr:colOff>6350</xdr:colOff>
      <xdr:row>20</xdr:row>
      <xdr:rowOff>139700</xdr:rowOff>
    </xdr:to>
    <xdr:graphicFrame macro="">
      <xdr:nvGraphicFramePr>
        <xdr:cNvPr id="2" name="图示 1">
          <a:extLst>
            <a:ext uri="{FF2B5EF4-FFF2-40B4-BE49-F238E27FC236}">
              <a16:creationId xmlns:a16="http://schemas.microsoft.com/office/drawing/2014/main" id="{D2A5248F-B9B9-19AF-BAA8-45AF9919F2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ath.lixuan.xyz/a/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31569-9900-4F3A-B194-FA4D9193C012}">
  <sheetPr>
    <tabColor rgb="FFC00000"/>
  </sheetPr>
  <dimension ref="B2:M24"/>
  <sheetViews>
    <sheetView showGridLines="0" tabSelected="1" workbookViewId="0">
      <selection activeCell="G26" sqref="G26"/>
    </sheetView>
  </sheetViews>
  <sheetFormatPr defaultRowHeight="14" x14ac:dyDescent="0.3"/>
  <cols>
    <col min="1" max="1" width="8.6640625" style="1"/>
    <col min="2" max="2" width="14.33203125" style="1" bestFit="1" customWidth="1"/>
    <col min="3" max="16384" width="8.6640625" style="1"/>
  </cols>
  <sheetData>
    <row r="2" spans="2:13" ht="35" customHeight="1" x14ac:dyDescent="0.3">
      <c r="B2" s="38" t="s">
        <v>27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</row>
    <row r="23" spans="2:13" x14ac:dyDescent="0.3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3" ht="14.5" x14ac:dyDescent="0.3">
      <c r="B24" s="1" t="s">
        <v>28</v>
      </c>
      <c r="C24" s="39" t="s">
        <v>29</v>
      </c>
      <c r="D24" s="39"/>
      <c r="E24" s="39"/>
      <c r="F24" s="39"/>
    </row>
  </sheetData>
  <mergeCells count="2">
    <mergeCell ref="B2:M2"/>
    <mergeCell ref="C24:F24"/>
  </mergeCells>
  <phoneticPr fontId="2" type="noConversion"/>
  <hyperlinks>
    <hyperlink ref="C24" r:id="rId1" xr:uid="{EF2B8DA8-E0A4-4C15-B059-A256C8344B93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73FF0-D02A-46DA-8A8E-6A16E560571D}">
  <sheetPr>
    <tabColor rgb="FF00B0F0"/>
  </sheetPr>
  <dimension ref="A1:M14"/>
  <sheetViews>
    <sheetView showGridLines="0" workbookViewId="0">
      <selection activeCell="A16" sqref="A16"/>
    </sheetView>
  </sheetViews>
  <sheetFormatPr defaultRowHeight="13" x14ac:dyDescent="0.3"/>
  <cols>
    <col min="1" max="1" width="15.58203125" style="4" customWidth="1"/>
    <col min="2" max="2" width="9.58203125" style="4" customWidth="1"/>
    <col min="3" max="3" width="3.58203125" style="4" customWidth="1"/>
    <col min="4" max="4" width="15.58203125" style="4" customWidth="1"/>
    <col min="5" max="6" width="9.58203125" style="4" customWidth="1"/>
    <col min="7" max="7" width="3.58203125" style="4" customWidth="1"/>
    <col min="8" max="8" width="25.58203125" style="4" customWidth="1"/>
    <col min="9" max="10" width="10.58203125" style="4" customWidth="1"/>
    <col min="11" max="11" width="3.58203125" style="4" hidden="1" customWidth="1"/>
    <col min="12" max="13" width="15.58203125" style="4" hidden="1" customWidth="1"/>
    <col min="14" max="16384" width="8.6640625" style="4"/>
  </cols>
  <sheetData>
    <row r="1" spans="1:13" ht="15" x14ac:dyDescent="0.3">
      <c r="A1" s="31" t="s">
        <v>58</v>
      </c>
    </row>
    <row r="2" spans="1:13" x14ac:dyDescent="0.3">
      <c r="A2" s="33" t="s">
        <v>59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4" spans="1:13" x14ac:dyDescent="0.3">
      <c r="A4" s="3" t="s">
        <v>55</v>
      </c>
      <c r="D4" s="3" t="s">
        <v>56</v>
      </c>
      <c r="H4" s="3" t="s">
        <v>14</v>
      </c>
      <c r="L4" s="3" t="s">
        <v>41</v>
      </c>
    </row>
    <row r="5" spans="1:13" x14ac:dyDescent="0.3">
      <c r="A5" s="5" t="s">
        <v>13</v>
      </c>
      <c r="B5" s="5" t="s">
        <v>12</v>
      </c>
      <c r="D5" s="5" t="s">
        <v>11</v>
      </c>
      <c r="E5" s="5" t="s">
        <v>0</v>
      </c>
      <c r="F5" s="5" t="s">
        <v>1</v>
      </c>
      <c r="H5" s="5" t="s">
        <v>11</v>
      </c>
      <c r="I5" s="5" t="s">
        <v>22</v>
      </c>
      <c r="J5" s="5" t="s">
        <v>31</v>
      </c>
      <c r="L5" s="5" t="s">
        <v>42</v>
      </c>
      <c r="M5" s="5" t="s">
        <v>43</v>
      </c>
    </row>
    <row r="6" spans="1:13" x14ac:dyDescent="0.3">
      <c r="A6" s="8" t="s">
        <v>6</v>
      </c>
      <c r="B6" s="7">
        <v>0.95</v>
      </c>
      <c r="D6" s="8" t="s">
        <v>2</v>
      </c>
      <c r="E6" s="9">
        <v>100</v>
      </c>
      <c r="F6" s="9">
        <v>200</v>
      </c>
      <c r="H6" s="10" t="s">
        <v>18</v>
      </c>
      <c r="I6" s="11">
        <f>F7-E7</f>
        <v>2.0000000000000018E-2</v>
      </c>
      <c r="J6" s="10"/>
      <c r="L6" s="25" t="s">
        <v>36</v>
      </c>
      <c r="M6" s="23">
        <f>1-B6</f>
        <v>5.0000000000000044E-2</v>
      </c>
    </row>
    <row r="7" spans="1:13" x14ac:dyDescent="0.3">
      <c r="A7" s="8" t="s">
        <v>34</v>
      </c>
      <c r="B7" s="7">
        <v>0.8</v>
      </c>
      <c r="D7" s="8" t="s">
        <v>3</v>
      </c>
      <c r="E7" s="9">
        <v>1.23</v>
      </c>
      <c r="F7" s="9">
        <v>1.25</v>
      </c>
      <c r="H7" s="12" t="s">
        <v>19</v>
      </c>
      <c r="I7" s="13">
        <f>I6/E7</f>
        <v>1.6260162601626032E-2</v>
      </c>
      <c r="J7" s="12"/>
      <c r="L7" s="25" t="s">
        <v>37</v>
      </c>
      <c r="M7" s="23">
        <f>1-B7</f>
        <v>0.19999999999999996</v>
      </c>
    </row>
    <row r="8" spans="1:13" x14ac:dyDescent="0.3">
      <c r="A8" s="8" t="s">
        <v>9</v>
      </c>
      <c r="B8" s="8" t="s">
        <v>7</v>
      </c>
      <c r="D8" s="8" t="s">
        <v>4</v>
      </c>
      <c r="E8" s="9">
        <v>0.88</v>
      </c>
      <c r="F8" s="9">
        <v>0.89</v>
      </c>
      <c r="H8" s="10" t="s">
        <v>23</v>
      </c>
      <c r="I8" s="14">
        <f>ABS(I6)/M11</f>
        <v>0.18486451795726749</v>
      </c>
      <c r="J8" s="10"/>
      <c r="L8" s="8" t="s">
        <v>38</v>
      </c>
      <c r="M8" s="24">
        <f>_xlfn.NORM.S.INV(1-M6/2)</f>
        <v>1.9599639845400536</v>
      </c>
    </row>
    <row r="9" spans="1:13" x14ac:dyDescent="0.3">
      <c r="A9" s="8" t="s">
        <v>33</v>
      </c>
      <c r="B9" s="8" t="s">
        <v>32</v>
      </c>
      <c r="H9" s="12" t="s">
        <v>8</v>
      </c>
      <c r="I9" s="15">
        <f>(1-_xlfn.NORM.S.DIST(I8,1))*2</f>
        <v>0.85333530182800166</v>
      </c>
      <c r="J9" s="16" t="str">
        <f>IF(I9&lt;0.01,"**显著",IF(I9&lt;0.05,"*显著","不能拒绝H0"))</f>
        <v>不能拒绝H0</v>
      </c>
      <c r="L9" s="8" t="s">
        <v>39</v>
      </c>
      <c r="M9" s="24">
        <f>_xlfn.NORM.S.INV(1-M7)</f>
        <v>0.84162123357291474</v>
      </c>
    </row>
    <row r="10" spans="1:13" x14ac:dyDescent="0.3">
      <c r="H10" s="10" t="s">
        <v>20</v>
      </c>
      <c r="I10" s="17">
        <f>I6-M8*M11</f>
        <v>-0.19204328512550062</v>
      </c>
      <c r="J10" s="10"/>
      <c r="L10" s="8" t="s">
        <v>47</v>
      </c>
      <c r="M10" s="6">
        <f>SQRT((E8^2*(E6-1)+F8^2*(F6-1))/(E6+F6-2))</f>
        <v>0.88669036233496867</v>
      </c>
    </row>
    <row r="11" spans="1:13" x14ac:dyDescent="0.3">
      <c r="A11" s="34" t="s">
        <v>24</v>
      </c>
      <c r="H11" s="12" t="s">
        <v>21</v>
      </c>
      <c r="I11" s="18">
        <f>I6+M8*M11</f>
        <v>0.23204328512550065</v>
      </c>
      <c r="J11" s="12"/>
      <c r="L11" s="8" t="s">
        <v>40</v>
      </c>
      <c r="M11" s="6">
        <f>SQRT(E8^2/E6+F8^2/F6)</f>
        <v>0.10818733752154176</v>
      </c>
    </row>
    <row r="12" spans="1:13" x14ac:dyDescent="0.3">
      <c r="A12" s="35" t="s">
        <v>25</v>
      </c>
      <c r="H12" s="8" t="s">
        <v>15</v>
      </c>
      <c r="I12" s="19">
        <f>ABS(I6)/M10</f>
        <v>2.255578818668217E-2</v>
      </c>
      <c r="J12" s="20" t="str" cm="1">
        <f t="array" ref="J12">_xlfn.IFS(I12&gt;=0.8,"大",I12&gt;=0.5,"中",I12&gt;=0.2,"小",I12&lt;0.2,"非常小")</f>
        <v>非常小</v>
      </c>
    </row>
    <row r="13" spans="1:13" x14ac:dyDescent="0.3">
      <c r="A13" s="35" t="s">
        <v>26</v>
      </c>
      <c r="H13" s="10" t="s">
        <v>17</v>
      </c>
      <c r="I13" s="14">
        <f>(M8+M9)*M11</f>
        <v>0.30309604558734993</v>
      </c>
      <c r="J13" s="10"/>
    </row>
    <row r="14" spans="1:13" x14ac:dyDescent="0.3">
      <c r="H14" s="12" t="s">
        <v>16</v>
      </c>
      <c r="I14" s="21">
        <f>I13/E7</f>
        <v>0.24641954925800807</v>
      </c>
      <c r="J14" s="12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E563E-2ED1-43E1-889D-2791D1E139BB}">
  <sheetPr>
    <tabColor rgb="FF00B0F0"/>
  </sheetPr>
  <dimension ref="A1:M17"/>
  <sheetViews>
    <sheetView showGridLines="0" workbookViewId="0">
      <selection activeCell="Q20" sqref="Q20"/>
    </sheetView>
  </sheetViews>
  <sheetFormatPr defaultRowHeight="13" x14ac:dyDescent="0.3"/>
  <cols>
    <col min="1" max="1" width="15.58203125" style="4" customWidth="1"/>
    <col min="2" max="2" width="9.58203125" style="4" customWidth="1"/>
    <col min="3" max="3" width="3.58203125" style="4" customWidth="1"/>
    <col min="4" max="4" width="15.58203125" style="4" customWidth="1"/>
    <col min="5" max="6" width="9.58203125" style="4" customWidth="1"/>
    <col min="7" max="7" width="3.58203125" style="4" customWidth="1"/>
    <col min="8" max="8" width="25.58203125" style="4" customWidth="1"/>
    <col min="9" max="10" width="10.58203125" style="4" customWidth="1"/>
    <col min="11" max="11" width="3.58203125" style="4" customWidth="1"/>
    <col min="12" max="13" width="15.58203125" style="4" hidden="1" customWidth="1"/>
    <col min="14" max="16384" width="8.6640625" style="4"/>
  </cols>
  <sheetData>
    <row r="1" spans="1:13" ht="15" x14ac:dyDescent="0.3">
      <c r="A1" s="31" t="s">
        <v>57</v>
      </c>
    </row>
    <row r="2" spans="1:13" x14ac:dyDescent="0.3">
      <c r="A2" s="33" t="s">
        <v>60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4" spans="1:13" x14ac:dyDescent="0.3">
      <c r="A4" s="3" t="s">
        <v>5</v>
      </c>
      <c r="D4" s="3" t="s">
        <v>10</v>
      </c>
      <c r="H4" s="3" t="s">
        <v>14</v>
      </c>
      <c r="L4" s="3" t="s">
        <v>41</v>
      </c>
    </row>
    <row r="5" spans="1:13" x14ac:dyDescent="0.3">
      <c r="A5" s="5" t="s">
        <v>13</v>
      </c>
      <c r="B5" s="5" t="s">
        <v>12</v>
      </c>
      <c r="D5" s="5" t="s">
        <v>11</v>
      </c>
      <c r="E5" s="5" t="s">
        <v>0</v>
      </c>
      <c r="F5" s="5" t="s">
        <v>1</v>
      </c>
      <c r="H5" s="5" t="s">
        <v>11</v>
      </c>
      <c r="I5" s="5" t="s">
        <v>22</v>
      </c>
      <c r="J5" s="5" t="s">
        <v>31</v>
      </c>
      <c r="L5" s="5" t="s">
        <v>42</v>
      </c>
      <c r="M5" s="5" t="s">
        <v>43</v>
      </c>
    </row>
    <row r="6" spans="1:13" x14ac:dyDescent="0.3">
      <c r="A6" s="8" t="s">
        <v>6</v>
      </c>
      <c r="B6" s="7">
        <v>0.95</v>
      </c>
      <c r="D6" s="8" t="s">
        <v>2</v>
      </c>
      <c r="E6" s="9">
        <v>100</v>
      </c>
      <c r="F6" s="9">
        <v>200</v>
      </c>
      <c r="H6" s="10" t="s">
        <v>18</v>
      </c>
      <c r="I6" s="11">
        <f>F7-E7</f>
        <v>2.0000000000000018E-2</v>
      </c>
      <c r="J6" s="10"/>
      <c r="L6" s="25" t="s">
        <v>36</v>
      </c>
      <c r="M6" s="23">
        <f>1-B6</f>
        <v>5.0000000000000044E-2</v>
      </c>
    </row>
    <row r="7" spans="1:13" x14ac:dyDescent="0.3">
      <c r="A7" s="8" t="s">
        <v>34</v>
      </c>
      <c r="B7" s="7">
        <v>0.8</v>
      </c>
      <c r="D7" s="8" t="s">
        <v>3</v>
      </c>
      <c r="E7" s="9">
        <v>1.23</v>
      </c>
      <c r="F7" s="9">
        <v>1.25</v>
      </c>
      <c r="H7" s="12" t="s">
        <v>19</v>
      </c>
      <c r="I7" s="13">
        <f>I6/E7</f>
        <v>1.6260162601626032E-2</v>
      </c>
      <c r="J7" s="12"/>
      <c r="L7" s="25" t="s">
        <v>37</v>
      </c>
      <c r="M7" s="23">
        <f>1-B7</f>
        <v>0.19999999999999996</v>
      </c>
    </row>
    <row r="8" spans="1:13" x14ac:dyDescent="0.3">
      <c r="A8" s="8" t="s">
        <v>9</v>
      </c>
      <c r="B8" s="8" t="s">
        <v>7</v>
      </c>
      <c r="D8" s="8" t="s">
        <v>4</v>
      </c>
      <c r="E8" s="9">
        <v>0.88</v>
      </c>
      <c r="F8" s="9">
        <v>0.89</v>
      </c>
      <c r="H8" s="10" t="s">
        <v>35</v>
      </c>
      <c r="I8" s="14">
        <f>ABS(I6)/M10/SQRT(1/E6+1/F6)</f>
        <v>0.18416723934555987</v>
      </c>
      <c r="J8" s="10"/>
      <c r="L8" s="8" t="s">
        <v>48</v>
      </c>
      <c r="M8" s="24">
        <f>_xlfn.T.INV.2T(M6,M14)</f>
        <v>1.9679565064968181</v>
      </c>
    </row>
    <row r="9" spans="1:13" x14ac:dyDescent="0.3">
      <c r="A9" s="8" t="s">
        <v>33</v>
      </c>
      <c r="B9" s="8" t="s">
        <v>32</v>
      </c>
      <c r="H9" s="12" t="s">
        <v>8</v>
      </c>
      <c r="I9" s="15">
        <f>_xlfn.T.DIST.2T(I8,M14)</f>
        <v>0.85400751825866494</v>
      </c>
      <c r="J9" s="16" t="str">
        <f>IF(I9&lt;0.01,"**显著",IF(I9&lt;0.05,"*显著","不能拒绝H0"))</f>
        <v>不能拒绝H0</v>
      </c>
      <c r="L9" s="8" t="s">
        <v>49</v>
      </c>
      <c r="M9" s="24">
        <f>_xlfn.T.INV(1-M7,M14)</f>
        <v>0.8428290744527186</v>
      </c>
    </row>
    <row r="10" spans="1:13" x14ac:dyDescent="0.3">
      <c r="H10" s="10" t="s">
        <v>20</v>
      </c>
      <c r="I10" s="17">
        <f>I6-M8*M10*SQRT(1/E6+1/F6)</f>
        <v>-0.19371406917864142</v>
      </c>
      <c r="J10" s="10"/>
      <c r="L10" s="8" t="s">
        <v>47</v>
      </c>
      <c r="M10" s="6">
        <f>SQRT((E8^2*(E6-1)+F8^2*(F6-1))/(E6+F6-2))</f>
        <v>0.88669036233496867</v>
      </c>
    </row>
    <row r="11" spans="1:13" x14ac:dyDescent="0.3">
      <c r="A11" s="34" t="s">
        <v>24</v>
      </c>
      <c r="H11" s="12" t="s">
        <v>21</v>
      </c>
      <c r="I11" s="18">
        <f>I6+M8*M10*SQRT(1/E6+1/F6)</f>
        <v>0.23371406917864146</v>
      </c>
      <c r="J11" s="12"/>
      <c r="L11" s="8" t="s">
        <v>40</v>
      </c>
      <c r="M11" s="6">
        <f>SQRT(E8^2/E6+F8^2/F6)</f>
        <v>0.10818733752154176</v>
      </c>
    </row>
    <row r="12" spans="1:13" x14ac:dyDescent="0.3">
      <c r="A12" s="35" t="s">
        <v>25</v>
      </c>
      <c r="H12" s="8" t="s">
        <v>15</v>
      </c>
      <c r="I12" s="19">
        <f>ABS(I8)*SQRT((E6+F6)/E6/F6)</f>
        <v>2.255578818668217E-2</v>
      </c>
      <c r="J12" s="20" t="str" cm="1">
        <f t="array" ref="J12">_xlfn.IFS(I12&gt;=0.8,"大",I12&gt;=0.5,"中",I12&gt;=0.2,"小",I12&lt;0.2,"非常小")</f>
        <v>非常小</v>
      </c>
      <c r="L12" s="8" t="s">
        <v>44</v>
      </c>
      <c r="M12" s="6">
        <f>E6-1</f>
        <v>99</v>
      </c>
    </row>
    <row r="13" spans="1:13" x14ac:dyDescent="0.3">
      <c r="A13" s="35" t="s">
        <v>26</v>
      </c>
      <c r="H13" s="10" t="s">
        <v>17</v>
      </c>
      <c r="I13" s="14">
        <f>(M8+M9)*M10*SQRT(1/E6+1/F6)</f>
        <v>0.30524273382580897</v>
      </c>
      <c r="J13" s="10"/>
      <c r="L13" s="8" t="s">
        <v>45</v>
      </c>
      <c r="M13" s="6">
        <f>F6-1</f>
        <v>199</v>
      </c>
    </row>
    <row r="14" spans="1:13" x14ac:dyDescent="0.3">
      <c r="H14" s="12" t="s">
        <v>16</v>
      </c>
      <c r="I14" s="21">
        <f>I13/E7</f>
        <v>0.24816482424862518</v>
      </c>
      <c r="J14" s="12"/>
      <c r="L14" s="8" t="s">
        <v>46</v>
      </c>
      <c r="M14" s="6">
        <f>M12+M13</f>
        <v>298</v>
      </c>
    </row>
    <row r="15" spans="1:13" x14ac:dyDescent="0.3">
      <c r="H15" s="8" t="s">
        <v>54</v>
      </c>
      <c r="I15" s="19">
        <f>2*MIN(_xlfn.F.DIST(E8^2/F8^2,E6-1,F6+1,1),_xlfn.F.DIST.RT(E8^2/F8^2,E6-1,F6+1))</f>
        <v>0.91237062941573988</v>
      </c>
      <c r="J15" s="20" t="str">
        <f>IF(I15&lt;0.05,"方差不同","方差相同")</f>
        <v>方差相同</v>
      </c>
    </row>
    <row r="16" spans="1:13" x14ac:dyDescent="0.3">
      <c r="H16" s="4" t="s">
        <v>67</v>
      </c>
    </row>
    <row r="17" spans="8:8" x14ac:dyDescent="0.3">
      <c r="H17" s="4" t="s">
        <v>64</v>
      </c>
    </row>
  </sheetData>
  <phoneticPr fontId="2" type="noConversion"/>
  <conditionalFormatting sqref="H16">
    <cfRule type="expression" dxfId="7" priority="1">
      <formula>$J$15="方差不同"</formula>
    </cfRule>
  </conditionalFormatting>
  <conditionalFormatting sqref="I6:J14">
    <cfRule type="expression" dxfId="6" priority="3">
      <formula>$J$15="方差不同"</formula>
    </cfRule>
  </conditionalFormatting>
  <conditionalFormatting sqref="J15">
    <cfRule type="cellIs" dxfId="5" priority="2" operator="equal">
      <formula>"方差不同"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162D3-D170-48FB-B39F-774BA113D84C}">
  <sheetPr>
    <tabColor rgb="FF00B0F0"/>
  </sheetPr>
  <dimension ref="A1:M20"/>
  <sheetViews>
    <sheetView showGridLines="0" workbookViewId="0">
      <selection activeCell="P21" sqref="P21"/>
    </sheetView>
  </sheetViews>
  <sheetFormatPr defaultRowHeight="13" x14ac:dyDescent="0.3"/>
  <cols>
    <col min="1" max="1" width="15.58203125" style="4" customWidth="1"/>
    <col min="2" max="2" width="9.58203125" style="4" customWidth="1"/>
    <col min="3" max="3" width="3.58203125" style="4" customWidth="1"/>
    <col min="4" max="4" width="15.58203125" style="4" customWidth="1"/>
    <col min="5" max="6" width="9.58203125" style="4" customWidth="1"/>
    <col min="7" max="7" width="3.58203125" style="4" customWidth="1"/>
    <col min="8" max="8" width="25.58203125" style="4" customWidth="1"/>
    <col min="9" max="10" width="10.58203125" style="4" customWidth="1"/>
    <col min="11" max="11" width="3.58203125" style="4" customWidth="1"/>
    <col min="12" max="13" width="15.58203125" style="4" hidden="1" customWidth="1"/>
    <col min="14" max="16384" width="8.6640625" style="4"/>
  </cols>
  <sheetData>
    <row r="1" spans="1:13" ht="15" x14ac:dyDescent="0.3">
      <c r="A1" s="31" t="s">
        <v>57</v>
      </c>
    </row>
    <row r="2" spans="1:13" x14ac:dyDescent="0.3">
      <c r="A2" s="33" t="s">
        <v>65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4" spans="1:13" x14ac:dyDescent="0.3">
      <c r="A4" s="3" t="s">
        <v>5</v>
      </c>
      <c r="D4" s="3" t="s">
        <v>10</v>
      </c>
      <c r="H4" s="3" t="s">
        <v>14</v>
      </c>
      <c r="L4" s="3" t="s">
        <v>41</v>
      </c>
    </row>
    <row r="5" spans="1:13" x14ac:dyDescent="0.3">
      <c r="A5" s="5" t="s">
        <v>13</v>
      </c>
      <c r="B5" s="5" t="s">
        <v>12</v>
      </c>
      <c r="D5" s="5" t="s">
        <v>11</v>
      </c>
      <c r="E5" s="5" t="s">
        <v>0</v>
      </c>
      <c r="F5" s="5" t="s">
        <v>1</v>
      </c>
      <c r="H5" s="5" t="s">
        <v>11</v>
      </c>
      <c r="I5" s="5" t="s">
        <v>22</v>
      </c>
      <c r="J5" s="5" t="s">
        <v>31</v>
      </c>
      <c r="L5" s="5" t="s">
        <v>41</v>
      </c>
      <c r="M5" s="5" t="s">
        <v>43</v>
      </c>
    </row>
    <row r="6" spans="1:13" x14ac:dyDescent="0.3">
      <c r="A6" s="8" t="s">
        <v>6</v>
      </c>
      <c r="B6" s="7">
        <v>0.95</v>
      </c>
      <c r="D6" s="8" t="s">
        <v>2</v>
      </c>
      <c r="E6" s="9">
        <v>100</v>
      </c>
      <c r="F6" s="9">
        <v>200</v>
      </c>
      <c r="H6" s="10" t="s">
        <v>18</v>
      </c>
      <c r="I6" s="11">
        <f>F7-E7</f>
        <v>2.0000000000000018E-2</v>
      </c>
      <c r="J6" s="10"/>
      <c r="L6" s="25" t="s">
        <v>36</v>
      </c>
      <c r="M6" s="23">
        <f>1-B6</f>
        <v>5.0000000000000044E-2</v>
      </c>
    </row>
    <row r="7" spans="1:13" x14ac:dyDescent="0.3">
      <c r="A7" s="8" t="s">
        <v>34</v>
      </c>
      <c r="B7" s="7">
        <v>0.8</v>
      </c>
      <c r="D7" s="8" t="s">
        <v>3</v>
      </c>
      <c r="E7" s="9">
        <v>1.23</v>
      </c>
      <c r="F7" s="9">
        <v>1.25</v>
      </c>
      <c r="H7" s="12" t="s">
        <v>19</v>
      </c>
      <c r="I7" s="13">
        <f>I6/E7</f>
        <v>1.6260162601626032E-2</v>
      </c>
      <c r="J7" s="12"/>
      <c r="L7" s="25" t="s">
        <v>37</v>
      </c>
      <c r="M7" s="23">
        <f>1-B7</f>
        <v>0.19999999999999996</v>
      </c>
    </row>
    <row r="8" spans="1:13" x14ac:dyDescent="0.3">
      <c r="A8" s="8" t="s">
        <v>9</v>
      </c>
      <c r="B8" s="8" t="s">
        <v>7</v>
      </c>
      <c r="D8" s="8" t="s">
        <v>4</v>
      </c>
      <c r="E8" s="9">
        <v>0.88</v>
      </c>
      <c r="F8" s="9">
        <v>1.1200000000000001</v>
      </c>
      <c r="H8" s="10" t="s">
        <v>35</v>
      </c>
      <c r="I8" s="14">
        <f>ABS(I6)/M11</f>
        <v>0.16893434459987164</v>
      </c>
      <c r="J8" s="10"/>
      <c r="L8" s="8" t="s">
        <v>48</v>
      </c>
      <c r="M8" s="24">
        <f>_xlfn.T.INV.2T(M6,M14)</f>
        <v>1.9697339922723811</v>
      </c>
    </row>
    <row r="9" spans="1:13" x14ac:dyDescent="0.3">
      <c r="A9" s="8" t="s">
        <v>33</v>
      </c>
      <c r="B9" s="8" t="s">
        <v>32</v>
      </c>
      <c r="H9" s="12" t="s">
        <v>8</v>
      </c>
      <c r="I9" s="15">
        <f>_xlfn.T.DIST.2T(I8,M14)</f>
        <v>0.86598824422583642</v>
      </c>
      <c r="J9" s="16" t="str">
        <f>IF(I9&lt;0.01,"**显著",IF(I9&lt;0.05,"*显著","不能拒绝H0"))</f>
        <v>不能拒绝H0</v>
      </c>
      <c r="L9" s="8" t="s">
        <v>49</v>
      </c>
      <c r="M9" s="24">
        <f>_xlfn.T.INV(1-M7,M14)</f>
        <v>0.84309683327844365</v>
      </c>
    </row>
    <row r="10" spans="1:13" x14ac:dyDescent="0.3">
      <c r="H10" s="10" t="s">
        <v>20</v>
      </c>
      <c r="I10" s="17">
        <f>I6-M8*M11</f>
        <v>-0.2131952092912526</v>
      </c>
      <c r="J10" s="10"/>
      <c r="L10" s="8" t="s">
        <v>47</v>
      </c>
      <c r="M10" s="6">
        <f>SQRT((E8^2*(E6-1)+F8^2*(F6-1))/(E6+F6-2))</f>
        <v>1.0463923321353603</v>
      </c>
    </row>
    <row r="11" spans="1:13" x14ac:dyDescent="0.3">
      <c r="A11" s="34" t="s">
        <v>24</v>
      </c>
      <c r="H11" s="12" t="s">
        <v>21</v>
      </c>
      <c r="I11" s="18">
        <f>I6+M8*M11</f>
        <v>0.25319520929125261</v>
      </c>
      <c r="J11" s="12"/>
      <c r="L11" s="8" t="s">
        <v>40</v>
      </c>
      <c r="M11" s="6">
        <f>SQRT(E8^2/E6+F8^2/F6)</f>
        <v>0.11838918869558994</v>
      </c>
    </row>
    <row r="12" spans="1:13" x14ac:dyDescent="0.3">
      <c r="A12" s="35" t="s">
        <v>25</v>
      </c>
      <c r="H12" s="8" t="s">
        <v>15</v>
      </c>
      <c r="I12" s="19">
        <f>ABS(I8)*SQRT((E6+F6)/E6/F6)</f>
        <v>2.0690147215059216E-2</v>
      </c>
      <c r="J12" s="20" t="str" cm="1">
        <f t="array" ref="J12">_xlfn.IFS(I12&gt;=0.8,"大",I12&gt;=0.5,"中",I12&gt;=0.2,"小",I12&lt;0.2,"非常小")</f>
        <v>非常小</v>
      </c>
      <c r="L12" s="8" t="s">
        <v>68</v>
      </c>
      <c r="M12" s="36">
        <f>E8^2/E6</f>
        <v>7.744E-3</v>
      </c>
    </row>
    <row r="13" spans="1:13" x14ac:dyDescent="0.3">
      <c r="A13" s="35" t="s">
        <v>26</v>
      </c>
      <c r="H13" s="10" t="s">
        <v>17</v>
      </c>
      <c r="I13" s="14">
        <f>(M8+M9)*M11</f>
        <v>0.33300875937490865</v>
      </c>
      <c r="J13" s="10"/>
      <c r="L13" s="8" t="s">
        <v>69</v>
      </c>
      <c r="M13" s="36">
        <f>F8^2/F6</f>
        <v>6.2720000000000007E-3</v>
      </c>
    </row>
    <row r="14" spans="1:13" x14ac:dyDescent="0.3">
      <c r="H14" s="12" t="s">
        <v>16</v>
      </c>
      <c r="I14" s="21">
        <f>I13/E7</f>
        <v>0.27073882876008831</v>
      </c>
      <c r="J14" s="12"/>
      <c r="L14" s="8" t="s">
        <v>46</v>
      </c>
      <c r="M14" s="36">
        <f>(M12+M13)^2/(M12^2/(E6-1)+M13^2/(F6-1))</f>
        <v>244.51160957003171</v>
      </c>
    </row>
    <row r="15" spans="1:13" x14ac:dyDescent="0.3">
      <c r="H15" s="8" t="s">
        <v>54</v>
      </c>
      <c r="I15" s="19">
        <f>2*MIN(_xlfn.F.DIST(E8^2/F8^2,E6-1,F6+1,1),_xlfn.F.DIST.RT(E8^2/F8^2,E6-1,F6+1))</f>
        <v>7.6128928310680742E-3</v>
      </c>
      <c r="J15" s="20" t="str">
        <f>IF(I15&lt;0.05,"方差不同","方差相同")</f>
        <v>方差不同</v>
      </c>
    </row>
    <row r="16" spans="1:13" x14ac:dyDescent="0.3">
      <c r="H16" s="4" t="s">
        <v>66</v>
      </c>
    </row>
    <row r="17" spans="8:9" x14ac:dyDescent="0.3">
      <c r="H17" s="4" t="s">
        <v>64</v>
      </c>
    </row>
    <row r="20" spans="8:9" x14ac:dyDescent="0.3">
      <c r="I20" s="37"/>
    </row>
  </sheetData>
  <phoneticPr fontId="2" type="noConversion"/>
  <conditionalFormatting sqref="H16">
    <cfRule type="expression" dxfId="4" priority="1">
      <formula>$J$15="方差相同"</formula>
    </cfRule>
  </conditionalFormatting>
  <conditionalFormatting sqref="I6:J14">
    <cfRule type="expression" dxfId="3" priority="5">
      <formula>$J$15="方差相同"</formula>
    </cfRule>
  </conditionalFormatting>
  <conditionalFormatting sqref="J15">
    <cfRule type="cellIs" dxfId="2" priority="3" operator="equal">
      <formula>"方差相同"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2CF38-8F1F-40D6-9425-9A36D7CA3A46}">
  <sheetPr>
    <tabColor rgb="FF00B0F0"/>
  </sheetPr>
  <dimension ref="A1:M17"/>
  <sheetViews>
    <sheetView showGridLines="0" workbookViewId="0">
      <selection activeCell="E6" sqref="E6"/>
    </sheetView>
  </sheetViews>
  <sheetFormatPr defaultRowHeight="13" x14ac:dyDescent="0.3"/>
  <cols>
    <col min="1" max="1" width="15.58203125" style="4" customWidth="1"/>
    <col min="2" max="2" width="9.58203125" style="4" customWidth="1"/>
    <col min="3" max="3" width="3.58203125" style="4" customWidth="1"/>
    <col min="4" max="4" width="15.58203125" style="4" customWidth="1"/>
    <col min="5" max="6" width="9.58203125" style="4" customWidth="1"/>
    <col min="7" max="7" width="3.58203125" style="4" customWidth="1"/>
    <col min="8" max="8" width="25.58203125" style="4" customWidth="1"/>
    <col min="9" max="10" width="10.58203125" style="4" customWidth="1"/>
    <col min="11" max="11" width="3.58203125" style="4" hidden="1" customWidth="1"/>
    <col min="12" max="13" width="15.58203125" style="4" hidden="1" customWidth="1"/>
    <col min="14" max="16384" width="8.6640625" style="4"/>
  </cols>
  <sheetData>
    <row r="1" spans="1:13" ht="15" x14ac:dyDescent="0.3">
      <c r="A1" s="31" t="s">
        <v>61</v>
      </c>
    </row>
    <row r="2" spans="1:13" x14ac:dyDescent="0.3">
      <c r="A2" s="33" t="s">
        <v>62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4" spans="1:13" x14ac:dyDescent="0.3">
      <c r="A4" s="3" t="s">
        <v>5</v>
      </c>
      <c r="D4" s="3" t="s">
        <v>10</v>
      </c>
      <c r="H4" s="3" t="s">
        <v>14</v>
      </c>
      <c r="L4" s="3" t="s">
        <v>41</v>
      </c>
    </row>
    <row r="5" spans="1:13" x14ac:dyDescent="0.3">
      <c r="A5" s="5" t="s">
        <v>13</v>
      </c>
      <c r="B5" s="5" t="s">
        <v>12</v>
      </c>
      <c r="D5" s="5" t="s">
        <v>11</v>
      </c>
      <c r="E5" s="5" t="s">
        <v>0</v>
      </c>
      <c r="F5" s="5" t="s">
        <v>1</v>
      </c>
      <c r="H5" s="5" t="s">
        <v>11</v>
      </c>
      <c r="I5" s="5" t="s">
        <v>22</v>
      </c>
      <c r="J5" s="5" t="s">
        <v>31</v>
      </c>
      <c r="L5" s="5" t="s">
        <v>42</v>
      </c>
      <c r="M5" s="5" t="s">
        <v>43</v>
      </c>
    </row>
    <row r="6" spans="1:13" x14ac:dyDescent="0.3">
      <c r="A6" s="8" t="s">
        <v>6</v>
      </c>
      <c r="B6" s="7">
        <v>0.95</v>
      </c>
      <c r="D6" s="8" t="s">
        <v>2</v>
      </c>
      <c r="E6" s="9">
        <v>100</v>
      </c>
      <c r="F6" s="9">
        <v>200</v>
      </c>
      <c r="H6" s="10" t="s">
        <v>18</v>
      </c>
      <c r="I6" s="27">
        <f>100*(F7/F6-E7/E6)</f>
        <v>4.9999999999999991</v>
      </c>
      <c r="J6" s="10"/>
      <c r="L6" s="25" t="s">
        <v>36</v>
      </c>
      <c r="M6" s="23">
        <f>1-B6</f>
        <v>5.0000000000000044E-2</v>
      </c>
    </row>
    <row r="7" spans="1:13" x14ac:dyDescent="0.3">
      <c r="A7" s="8" t="s">
        <v>34</v>
      </c>
      <c r="B7" s="7">
        <v>0.8</v>
      </c>
      <c r="D7" s="8" t="s">
        <v>30</v>
      </c>
      <c r="E7" s="9">
        <v>20</v>
      </c>
      <c r="F7" s="9">
        <v>50</v>
      </c>
      <c r="H7" s="12" t="s">
        <v>19</v>
      </c>
      <c r="I7" s="13">
        <f>I6/(E7/E6)/100</f>
        <v>0.24999999999999992</v>
      </c>
      <c r="J7" s="12"/>
      <c r="L7" s="25" t="s">
        <v>37</v>
      </c>
      <c r="M7" s="23">
        <f>1-B7</f>
        <v>0.19999999999999996</v>
      </c>
    </row>
    <row r="8" spans="1:13" x14ac:dyDescent="0.3">
      <c r="A8" s="8" t="s">
        <v>9</v>
      </c>
      <c r="B8" s="8" t="s">
        <v>7</v>
      </c>
      <c r="H8" s="10" t="s">
        <v>23</v>
      </c>
      <c r="I8" s="14">
        <f>ABS(I6/100)/SQRT(M14*(1-M14)*(1/E6+1/F6))</f>
        <v>0.96523417813168022</v>
      </c>
      <c r="J8" s="10"/>
      <c r="L8" s="8" t="s">
        <v>38</v>
      </c>
      <c r="M8" s="24">
        <f>_xlfn.NORM.S.INV(1-M6/2)</f>
        <v>1.9599639845400536</v>
      </c>
    </row>
    <row r="9" spans="1:13" x14ac:dyDescent="0.3">
      <c r="A9" s="8" t="s">
        <v>33</v>
      </c>
      <c r="B9" s="30" t="s">
        <v>53</v>
      </c>
      <c r="H9" s="12" t="s">
        <v>8</v>
      </c>
      <c r="I9" s="15">
        <f>(1-_xlfn.NORM.S.DIST(I8,1))*2</f>
        <v>0.3344275316674441</v>
      </c>
      <c r="J9" s="16" t="str">
        <f>IF(I9&lt;0.01,"**显著",IF(I9&lt;0.05,"*显著","不能拒绝H0"))</f>
        <v>不能拒绝H0</v>
      </c>
      <c r="L9" s="8" t="s">
        <v>39</v>
      </c>
      <c r="M9" s="24">
        <f>_xlfn.NORM.S.INV(1-M7)</f>
        <v>0.84162123357291474</v>
      </c>
    </row>
    <row r="10" spans="1:13" x14ac:dyDescent="0.3">
      <c r="H10" s="10" t="s">
        <v>20</v>
      </c>
      <c r="I10" s="29">
        <f>I6/100-M8*M11</f>
        <v>-4.8730450001564063E-2</v>
      </c>
      <c r="J10" s="10"/>
      <c r="L10" s="8" t="s">
        <v>47</v>
      </c>
      <c r="M10" s="6">
        <f>SQRT(M14*(1-M14))</f>
        <v>0.42295258468165065</v>
      </c>
    </row>
    <row r="11" spans="1:13" x14ac:dyDescent="0.3">
      <c r="A11" s="34" t="s">
        <v>24</v>
      </c>
      <c r="H11" s="12" t="s">
        <v>21</v>
      </c>
      <c r="I11" s="21">
        <f>I6/100+M8*M11</f>
        <v>0.14873045000156404</v>
      </c>
      <c r="J11" s="12"/>
      <c r="L11" s="8" t="s">
        <v>40</v>
      </c>
      <c r="M11" s="6">
        <f>SQRT(M12*(1-M12)/E6+M13*(1-M13)/F6)</f>
        <v>5.0373604199024716E-2</v>
      </c>
    </row>
    <row r="12" spans="1:13" x14ac:dyDescent="0.3">
      <c r="A12" s="35" t="s">
        <v>25</v>
      </c>
      <c r="H12" s="8" t="s">
        <v>15</v>
      </c>
      <c r="I12" s="19">
        <f>ABS(I6/100)/M10</f>
        <v>0.11821656093586508</v>
      </c>
      <c r="J12" s="20" t="str" cm="1">
        <f t="array" ref="J12">_xlfn.IFS(I12&gt;=0.8,"大",I12&gt;=0.5,"中",I12&gt;=0.2,"小",I12&lt;0.2,"非常小")</f>
        <v>非常小</v>
      </c>
      <c r="L12" s="8" t="s">
        <v>50</v>
      </c>
      <c r="M12" s="26">
        <f>E7/E6</f>
        <v>0.2</v>
      </c>
    </row>
    <row r="13" spans="1:13" x14ac:dyDescent="0.3">
      <c r="A13" s="35" t="s">
        <v>26</v>
      </c>
      <c r="H13" s="10" t="s">
        <v>17</v>
      </c>
      <c r="I13" s="28">
        <f>100*(M8+M9)*M11</f>
        <v>14.112594490706101</v>
      </c>
      <c r="J13" s="10"/>
      <c r="L13" s="8" t="s">
        <v>51</v>
      </c>
      <c r="M13" s="26">
        <f>F7/F6</f>
        <v>0.25</v>
      </c>
    </row>
    <row r="14" spans="1:13" x14ac:dyDescent="0.3">
      <c r="H14" s="12" t="s">
        <v>16</v>
      </c>
      <c r="I14" s="21">
        <f>I13/100/(E7/E6)</f>
        <v>0.70562972453530504</v>
      </c>
      <c r="J14" s="12"/>
      <c r="L14" s="8" t="s">
        <v>52</v>
      </c>
      <c r="M14" s="26">
        <f>(E7+F7)/(E6+F6)</f>
        <v>0.23333333333333334</v>
      </c>
    </row>
    <row r="15" spans="1:13" x14ac:dyDescent="0.3">
      <c r="H15" s="8" t="s">
        <v>63</v>
      </c>
      <c r="I15" s="20" t="str">
        <f>IF(AND(MIN(E7:F7)&gt;10,E6-E7&gt;10,F6-F7&gt;10),"样本满足要求","样本不足")</f>
        <v>样本满足要求</v>
      </c>
      <c r="J15" s="8"/>
    </row>
    <row r="16" spans="1:13" x14ac:dyDescent="0.3">
      <c r="H16" s="22"/>
    </row>
    <row r="17" spans="8:8" x14ac:dyDescent="0.3">
      <c r="H17" s="22"/>
    </row>
  </sheetData>
  <phoneticPr fontId="2" type="noConversion"/>
  <conditionalFormatting sqref="I6:I14">
    <cfRule type="expression" dxfId="1" priority="2">
      <formula>$I$15="样本不足"</formula>
    </cfRule>
  </conditionalFormatting>
  <conditionalFormatting sqref="I15">
    <cfRule type="cellIs" dxfId="0" priority="1" operator="equal">
      <formula>"样本不足"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选择检验法</vt:lpstr>
      <vt:lpstr>①均值Z检验</vt:lpstr>
      <vt:lpstr>②均值t检验(方差相同)</vt:lpstr>
      <vt:lpstr>③均值t检验(方差不同)</vt:lpstr>
      <vt:lpstr>④比率Z检验(比率相同)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宣 李</dc:creator>
  <cp:lastModifiedBy>宣 李</cp:lastModifiedBy>
  <dcterms:created xsi:type="dcterms:W3CDTF">2024-01-16T14:43:59Z</dcterms:created>
  <dcterms:modified xsi:type="dcterms:W3CDTF">2024-01-23T17:20:48Z</dcterms:modified>
</cp:coreProperties>
</file>